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03\disk1\☆作業用フォルダ\03_決算第一係\00   執行関係\12　交付決定・確定等\令和７年度\☆都道府県事務連絡\01 事業計画書提出依頼\３．R7当初、R6補正（統合）\編集可能媒体\"/>
    </mc:Choice>
  </mc:AlternateContent>
  <xr:revisionPtr revIDLastSave="0" documentId="13_ncr:1_{6FC5E23D-8B20-4F41-B1E4-FE9850ABBBAD}" xr6:coauthVersionLast="47" xr6:coauthVersionMax="47" xr10:uidLastSave="{00000000-0000-0000-0000-000000000000}"/>
  <bookViews>
    <workbookView xWindow="28680" yWindow="-120" windowWidth="29040" windowHeight="15840" activeTab="2" xr2:uid="{00000000-000D-0000-FFFF-FFFF00000000}"/>
  </bookViews>
  <sheets>
    <sheet name="事業概要" sheetId="1" r:id="rId1"/>
    <sheet name="所要額明細書（日中）" sheetId="2" r:id="rId2"/>
    <sheet name="所要額明細書（夜間）" sheetId="3" r:id="rId3"/>
    <sheet name="基準額判定シート" sheetId="4" state="hidden" r:id="rId4"/>
  </sheets>
  <definedNames>
    <definedName name="_xlnm._FilterDatabase" localSheetId="3" hidden="1">基準額判定シート!$G$1:$G$66</definedName>
    <definedName name="_xlnm.Print_Area" localSheetId="0">事業概要!$A$1:$E$47</definedName>
    <definedName name="_xlnm.Print_Area" localSheetId="1">'所要額明細書（日中）'!$A$1:$E$59</definedName>
    <definedName name="位置情報把握システムを利用していない">基準額判定シート!$H$2:$H$9</definedName>
    <definedName name="位置情報把握システムを利用している">基準額判定シート!$G$2:$G$9</definedName>
    <definedName name="時間数">基準額判定シート!$B$2:$B$9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3" l="1"/>
  <c r="F1" i="4"/>
  <c r="F5" i="4" s="1"/>
  <c r="E1" i="4"/>
  <c r="E6" i="4" s="1"/>
  <c r="B42" i="2"/>
  <c r="B36" i="2"/>
  <c r="D36" i="2" s="1"/>
  <c r="B26" i="2"/>
  <c r="B20" i="2"/>
  <c r="B14" i="2"/>
  <c r="D14" i="2" s="1"/>
  <c r="E9" i="4" l="1"/>
  <c r="F2" i="4"/>
  <c r="G27" i="1" s="1"/>
  <c r="E2" i="4"/>
  <c r="E5" i="4"/>
  <c r="E4" i="4"/>
  <c r="F3" i="4"/>
  <c r="F8" i="4"/>
  <c r="F9" i="4"/>
  <c r="F7" i="4"/>
  <c r="F6" i="4"/>
  <c r="E3" i="4"/>
  <c r="E7" i="4"/>
  <c r="E8" i="4"/>
  <c r="F4" i="4"/>
  <c r="B43" i="2"/>
  <c r="G26" i="1" l="1"/>
  <c r="H26" i="1" s="1"/>
  <c r="L26" i="1" s="1"/>
  <c r="D8" i="2" s="1"/>
  <c r="K26" i="1" l="1"/>
  <c r="D42" i="2"/>
  <c r="D16" i="2" l="1"/>
  <c r="D22" i="2" l="1"/>
  <c r="D15" i="3" l="1"/>
  <c r="B34" i="3" l="1"/>
  <c r="D34" i="3" s="1"/>
  <c r="B57" i="2"/>
  <c r="D26" i="2"/>
  <c r="D20" i="2"/>
  <c r="B48" i="2"/>
  <c r="E4" i="3"/>
  <c r="E4" i="2"/>
  <c r="B40" i="3"/>
  <c r="B19" i="3"/>
  <c r="D19" i="3" s="1"/>
  <c r="B13" i="3"/>
  <c r="D43" i="2" l="1"/>
  <c r="B49" i="2"/>
  <c r="B35" i="3"/>
  <c r="B41" i="3" s="1"/>
  <c r="D35" i="3"/>
  <c r="E43" i="2" l="1"/>
  <c r="E3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下西ノ園 義昭(shimonishinosono-yoshiaki.k77)</author>
  </authors>
  <commentList>
    <comment ref="B10" authorId="0" shapeId="0" xr:uid="{00000000-0006-0000-0000-000001000000}">
      <text>
        <r>
          <rPr>
            <b/>
            <sz val="9"/>
            <color indexed="81"/>
            <rFont val="MS P ゴシック"/>
            <family val="3"/>
            <charset val="128"/>
          </rPr>
          <t>プルダウンより選択してください。</t>
        </r>
      </text>
    </comment>
    <comment ref="B12" authorId="0" shapeId="0" xr:uid="{00000000-0006-0000-0000-000002000000}">
      <text>
        <r>
          <rPr>
            <b/>
            <sz val="9"/>
            <color indexed="81"/>
            <rFont val="MS P ゴシック"/>
            <family val="3"/>
            <charset val="128"/>
          </rPr>
          <t>プルダウンより選択してください。</t>
        </r>
      </text>
    </comment>
    <comment ref="B25" authorId="0" shapeId="0" xr:uid="{00000000-0006-0000-0000-000003000000}">
      <text>
        <r>
          <rPr>
            <b/>
            <sz val="9"/>
            <color indexed="81"/>
            <rFont val="MS P ゴシック"/>
            <family val="3"/>
            <charset val="128"/>
          </rPr>
          <t>プルダウンより選択してください。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<sst xmlns="http://schemas.openxmlformats.org/spreadsheetml/2006/main" count="176" uniqueCount="125">
  <si>
    <t>所在地</t>
    <rPh sb="0" eb="3">
      <t>ショザイチ</t>
    </rPh>
    <phoneticPr fontId="1"/>
  </si>
  <si>
    <t>ヘリポートの場所</t>
    <rPh sb="6" eb="8">
      <t>バショ</t>
    </rPh>
    <phoneticPr fontId="1"/>
  </si>
  <si>
    <t>運航範囲</t>
    <rPh sb="0" eb="2">
      <t>ウンコウ</t>
    </rPh>
    <rPh sb="2" eb="4">
      <t>ハンイ</t>
    </rPh>
    <phoneticPr fontId="1"/>
  </si>
  <si>
    <t>機体の機種</t>
    <rPh sb="0" eb="2">
      <t>キタイ</t>
    </rPh>
    <rPh sb="3" eb="5">
      <t>キシュ</t>
    </rPh>
    <phoneticPr fontId="1"/>
  </si>
  <si>
    <t>機体の常設機器等</t>
    <rPh sb="0" eb="2">
      <t>キタイ</t>
    </rPh>
    <rPh sb="3" eb="5">
      <t>ジョウセツ</t>
    </rPh>
    <rPh sb="5" eb="7">
      <t>キキ</t>
    </rPh>
    <rPh sb="7" eb="8">
      <t>トウ</t>
    </rPh>
    <phoneticPr fontId="1"/>
  </si>
  <si>
    <t>～</t>
    <phoneticPr fontId="1"/>
  </si>
  <si>
    <t>（注）事業実施の体制図を添付すること。</t>
    <rPh sb="1" eb="2">
      <t>チュウ</t>
    </rPh>
    <rPh sb="3" eb="5">
      <t>ジギョウ</t>
    </rPh>
    <rPh sb="5" eb="7">
      <t>ジッシ</t>
    </rPh>
    <rPh sb="8" eb="10">
      <t>タイセイ</t>
    </rPh>
    <rPh sb="10" eb="11">
      <t>ズ</t>
    </rPh>
    <rPh sb="12" eb="14">
      <t>テンプ</t>
    </rPh>
    <phoneticPr fontId="1"/>
  </si>
  <si>
    <t>会議名</t>
    <rPh sb="0" eb="2">
      <t>カイギ</t>
    </rPh>
    <rPh sb="2" eb="3">
      <t>メイ</t>
    </rPh>
    <phoneticPr fontId="1"/>
  </si>
  <si>
    <t>委員構成</t>
    <rPh sb="0" eb="2">
      <t>イイン</t>
    </rPh>
    <rPh sb="2" eb="4">
      <t>コウセイ</t>
    </rPh>
    <phoneticPr fontId="1"/>
  </si>
  <si>
    <t>(注）委員構成は、職種と人数を記入すること。</t>
    <rPh sb="1" eb="2">
      <t>チュウ</t>
    </rPh>
    <rPh sb="3" eb="5">
      <t>イイン</t>
    </rPh>
    <rPh sb="5" eb="7">
      <t>コウセイ</t>
    </rPh>
    <rPh sb="9" eb="11">
      <t>ショクシュ</t>
    </rPh>
    <rPh sb="12" eb="14">
      <t>ニンズウ</t>
    </rPh>
    <rPh sb="15" eb="17">
      <t>キニュウ</t>
    </rPh>
    <phoneticPr fontId="1"/>
  </si>
  <si>
    <t>（１）支出</t>
    <rPh sb="3" eb="5">
      <t>シシュツ</t>
    </rPh>
    <phoneticPr fontId="1"/>
  </si>
  <si>
    <t>区分</t>
    <rPh sb="0" eb="2">
      <t>クブン</t>
    </rPh>
    <phoneticPr fontId="1"/>
  </si>
  <si>
    <t>基準額</t>
    <rPh sb="0" eb="3">
      <t>キジュンガク</t>
    </rPh>
    <phoneticPr fontId="1"/>
  </si>
  <si>
    <t>選定額</t>
    <rPh sb="0" eb="2">
      <t>センテイ</t>
    </rPh>
    <rPh sb="2" eb="3">
      <t>ガク</t>
    </rPh>
    <phoneticPr fontId="1"/>
  </si>
  <si>
    <t>算出内訳</t>
    <rPh sb="0" eb="2">
      <t>サンシュツ</t>
    </rPh>
    <rPh sb="2" eb="4">
      <t>ウチワケ</t>
    </rPh>
    <phoneticPr fontId="1"/>
  </si>
  <si>
    <t>円</t>
    <rPh sb="0" eb="1">
      <t>エン</t>
    </rPh>
    <phoneticPr fontId="1"/>
  </si>
  <si>
    <t>（ドクターヘリ運航経費）</t>
    <rPh sb="7" eb="9">
      <t>ウンコウ</t>
    </rPh>
    <rPh sb="9" eb="11">
      <t>ケイヒ</t>
    </rPh>
    <phoneticPr fontId="1"/>
  </si>
  <si>
    <t>小計</t>
    <rPh sb="0" eb="2">
      <t>ショウケイ</t>
    </rPh>
    <phoneticPr fontId="1"/>
  </si>
  <si>
    <t>（搭乗医師・看護師確保経費）</t>
    <rPh sb="1" eb="3">
      <t>トウジョウ</t>
    </rPh>
    <rPh sb="3" eb="5">
      <t>イシ</t>
    </rPh>
    <rPh sb="6" eb="9">
      <t>カンゴシ</t>
    </rPh>
    <rPh sb="9" eb="11">
      <t>カクホ</t>
    </rPh>
    <rPh sb="11" eb="13">
      <t>ケイヒ</t>
    </rPh>
    <phoneticPr fontId="1"/>
  </si>
  <si>
    <t>（ドクターヘリ運航調整委員会経費）</t>
    <rPh sb="7" eb="9">
      <t>ウンコウ</t>
    </rPh>
    <rPh sb="9" eb="11">
      <t>チョウセイ</t>
    </rPh>
    <rPh sb="11" eb="14">
      <t>イインカイ</t>
    </rPh>
    <rPh sb="14" eb="16">
      <t>ケイヒ</t>
    </rPh>
    <phoneticPr fontId="1"/>
  </si>
  <si>
    <t>（２）収入</t>
    <rPh sb="3" eb="5">
      <t>シュウニュウ</t>
    </rPh>
    <phoneticPr fontId="1"/>
  </si>
  <si>
    <t>寄付金その他の収入</t>
    <rPh sb="0" eb="3">
      <t>キフキン</t>
    </rPh>
    <rPh sb="5" eb="6">
      <t>タ</t>
    </rPh>
    <rPh sb="7" eb="9">
      <t>シュウニュウ</t>
    </rPh>
    <phoneticPr fontId="1"/>
  </si>
  <si>
    <t>上記ヘリポートから
病院施設までの
距離と時間</t>
    <rPh sb="0" eb="2">
      <t>ジョウキ</t>
    </rPh>
    <rPh sb="10" eb="12">
      <t>ビョウイン</t>
    </rPh>
    <rPh sb="12" eb="14">
      <t>シセツ</t>
    </rPh>
    <rPh sb="18" eb="20">
      <t>キョリ</t>
    </rPh>
    <rPh sb="21" eb="23">
      <t>ジカン</t>
    </rPh>
    <phoneticPr fontId="1"/>
  </si>
  <si>
    <t>診療収入（※）</t>
    <rPh sb="0" eb="2">
      <t>シンリョウ</t>
    </rPh>
    <rPh sb="2" eb="4">
      <t>シュウニュウ</t>
    </rPh>
    <phoneticPr fontId="1"/>
  </si>
  <si>
    <t>（運航連絡調整員確保経費）</t>
    <rPh sb="1" eb="3">
      <t>ウンコウ</t>
    </rPh>
    <rPh sb="3" eb="5">
      <t>レンラク</t>
    </rPh>
    <rPh sb="5" eb="7">
      <t>チョウセイ</t>
    </rPh>
    <rPh sb="7" eb="8">
      <t>イン</t>
    </rPh>
    <rPh sb="8" eb="10">
      <t>カクホ</t>
    </rPh>
    <rPh sb="10" eb="12">
      <t>ケイヒ</t>
    </rPh>
    <phoneticPr fontId="1"/>
  </si>
  <si>
    <t>（照明器具設置経費）</t>
    <rPh sb="1" eb="3">
      <t>ショウメイ</t>
    </rPh>
    <rPh sb="3" eb="5">
      <t>キグ</t>
    </rPh>
    <rPh sb="5" eb="7">
      <t>セッチ</t>
    </rPh>
    <rPh sb="7" eb="9">
      <t>ケイヒ</t>
    </rPh>
    <phoneticPr fontId="1"/>
  </si>
  <si>
    <t>格納庫の有無</t>
    <rPh sb="0" eb="3">
      <t>カクノウコ</t>
    </rPh>
    <rPh sb="4" eb="6">
      <t>ウム</t>
    </rPh>
    <phoneticPr fontId="1"/>
  </si>
  <si>
    <t>有無</t>
    <rPh sb="0" eb="2">
      <t>ウム</t>
    </rPh>
    <phoneticPr fontId="1"/>
  </si>
  <si>
    <t>場所</t>
    <rPh sb="0" eb="2">
      <t>バショ</t>
    </rPh>
    <phoneticPr fontId="1"/>
  </si>
  <si>
    <t>ヘリポートに離着陸用照明機器の設置の有無</t>
    <rPh sb="6" eb="9">
      <t>リチャクリク</t>
    </rPh>
    <rPh sb="9" eb="10">
      <t>ヨウ</t>
    </rPh>
    <rPh sb="10" eb="12">
      <t>ショウメイ</t>
    </rPh>
    <rPh sb="12" eb="14">
      <t>キキ</t>
    </rPh>
    <rPh sb="15" eb="17">
      <t>セッチ</t>
    </rPh>
    <rPh sb="18" eb="20">
      <t>ウム</t>
    </rPh>
    <phoneticPr fontId="1"/>
  </si>
  <si>
    <t>（対象外経費）</t>
    <rPh sb="1" eb="4">
      <t>タイショウガイ</t>
    </rPh>
    <rPh sb="4" eb="6">
      <t>ケイヒ</t>
    </rPh>
    <phoneticPr fontId="1"/>
  </si>
  <si>
    <t>消耗品費</t>
    <rPh sb="0" eb="3">
      <t>ショウモウヒン</t>
    </rPh>
    <rPh sb="3" eb="4">
      <t>ヒ</t>
    </rPh>
    <phoneticPr fontId="1"/>
  </si>
  <si>
    <t>燃料費</t>
    <rPh sb="0" eb="3">
      <t>ネンリョウヒ</t>
    </rPh>
    <phoneticPr fontId="1"/>
  </si>
  <si>
    <t>通信運搬費</t>
    <rPh sb="0" eb="2">
      <t>ツウシン</t>
    </rPh>
    <rPh sb="2" eb="5">
      <t>ウンパンヒ</t>
    </rPh>
    <phoneticPr fontId="1"/>
  </si>
  <si>
    <t>（注）「算出内訳」欄は、詳細に記入すること。なお、委託料を計上する場合は算出内訳及び算出根拠を明らかにすること（別紙使用可）</t>
    <rPh sb="1" eb="2">
      <t>チュウ</t>
    </rPh>
    <rPh sb="4" eb="6">
      <t>サンシュツ</t>
    </rPh>
    <rPh sb="6" eb="8">
      <t>ウチワケ</t>
    </rPh>
    <rPh sb="9" eb="10">
      <t>ラン</t>
    </rPh>
    <rPh sb="12" eb="14">
      <t>ショウサイ</t>
    </rPh>
    <rPh sb="15" eb="17">
      <t>キニュウ</t>
    </rPh>
    <rPh sb="25" eb="28">
      <t>イタクリョウ</t>
    </rPh>
    <rPh sb="29" eb="31">
      <t>ケイジョウ</t>
    </rPh>
    <rPh sb="33" eb="35">
      <t>バアイ</t>
    </rPh>
    <rPh sb="36" eb="38">
      <t>サンシュツ</t>
    </rPh>
    <rPh sb="38" eb="40">
      <t>ウチワケ</t>
    </rPh>
    <rPh sb="40" eb="41">
      <t>オヨ</t>
    </rPh>
    <rPh sb="42" eb="44">
      <t>サンシュツ</t>
    </rPh>
    <rPh sb="44" eb="46">
      <t>コンキョ</t>
    </rPh>
    <rPh sb="47" eb="48">
      <t>アキ</t>
    </rPh>
    <rPh sb="56" eb="58">
      <t>ベッシ</t>
    </rPh>
    <rPh sb="58" eb="60">
      <t>シヨウ</t>
    </rPh>
    <phoneticPr fontId="1"/>
  </si>
  <si>
    <t>操縦士</t>
    <phoneticPr fontId="1"/>
  </si>
  <si>
    <t>看護師</t>
    <phoneticPr fontId="1"/>
  </si>
  <si>
    <t>整備士</t>
    <phoneticPr fontId="1"/>
  </si>
  <si>
    <t>その他（　　　）</t>
    <rPh sb="2" eb="3">
      <t>タ</t>
    </rPh>
    <phoneticPr fontId="1"/>
  </si>
  <si>
    <t>職員基本給</t>
    <rPh sb="0" eb="2">
      <t>ショクイン</t>
    </rPh>
    <rPh sb="2" eb="5">
      <t>キホンキュウ</t>
    </rPh>
    <phoneticPr fontId="1"/>
  </si>
  <si>
    <t>職員諸手当</t>
    <rPh sb="0" eb="2">
      <t>ショクイン</t>
    </rPh>
    <rPh sb="2" eb="5">
      <t>ショテアテ</t>
    </rPh>
    <phoneticPr fontId="1"/>
  </si>
  <si>
    <t>社会保険料</t>
    <rPh sb="0" eb="2">
      <t>シャカイ</t>
    </rPh>
    <rPh sb="2" eb="5">
      <t>ホケンリョウ</t>
    </rPh>
    <phoneticPr fontId="1"/>
  </si>
  <si>
    <t>非常勤職員手当</t>
    <rPh sb="0" eb="3">
      <t>ヒジョウキン</t>
    </rPh>
    <rPh sb="3" eb="5">
      <t>ショクイン</t>
    </rPh>
    <rPh sb="5" eb="7">
      <t>テアテ</t>
    </rPh>
    <phoneticPr fontId="1"/>
  </si>
  <si>
    <t>印刷製本費</t>
    <rPh sb="0" eb="2">
      <t>インサツ</t>
    </rPh>
    <rPh sb="2" eb="4">
      <t>セイホン</t>
    </rPh>
    <rPh sb="4" eb="5">
      <t>ヒ</t>
    </rPh>
    <phoneticPr fontId="1"/>
  </si>
  <si>
    <t>運営月数</t>
    <rPh sb="0" eb="2">
      <t>ウンエイ</t>
    </rPh>
    <rPh sb="2" eb="4">
      <t>ツキスウ</t>
    </rPh>
    <phoneticPr fontId="1"/>
  </si>
  <si>
    <r>
      <t xml:space="preserve">（ドクターヘリ運航経費）
</t>
    </r>
    <r>
      <rPr>
        <sz val="12"/>
        <color indexed="10"/>
        <rFont val="ＭＳ Ｐゴシック"/>
        <family val="3"/>
        <charset val="128"/>
      </rPr>
      <t/>
    </r>
    <rPh sb="7" eb="9">
      <t>ウンコウ</t>
    </rPh>
    <rPh sb="9" eb="11">
      <t>ケイヒ</t>
    </rPh>
    <phoneticPr fontId="1"/>
  </si>
  <si>
    <t>1か所当たり</t>
    <rPh sb="2" eb="3">
      <t>ショ</t>
    </rPh>
    <rPh sb="3" eb="4">
      <t>ア</t>
    </rPh>
    <phoneticPr fontId="1"/>
  </si>
  <si>
    <t>小計</t>
    <rPh sb="0" eb="1">
      <t>ショウ</t>
    </rPh>
    <rPh sb="1" eb="2">
      <t>ケイ</t>
    </rPh>
    <phoneticPr fontId="1"/>
  </si>
  <si>
    <t>様式6-1</t>
    <rPh sb="0" eb="2">
      <t>ヨウシキ</t>
    </rPh>
    <phoneticPr fontId="1"/>
  </si>
  <si>
    <t>様式6-2</t>
    <rPh sb="0" eb="2">
      <t>ヨウシキ</t>
    </rPh>
    <phoneticPr fontId="1"/>
  </si>
  <si>
    <t>様式6-3</t>
    <rPh sb="0" eb="2">
      <t>ヨウシキ</t>
    </rPh>
    <phoneticPr fontId="1"/>
  </si>
  <si>
    <t>○○○</t>
    <phoneticPr fontId="1"/>
  </si>
  <si>
    <t>ドクターヘリ導入促進事業所要額明細書（夜間飛行分）</t>
    <rPh sb="6" eb="8">
      <t>ドウニュウ</t>
    </rPh>
    <rPh sb="8" eb="10">
      <t>ソクシン</t>
    </rPh>
    <rPh sb="10" eb="12">
      <t>ジギョウ</t>
    </rPh>
    <rPh sb="12" eb="15">
      <t>ショヨウガク</t>
    </rPh>
    <rPh sb="15" eb="18">
      <t>メイサイショ</t>
    </rPh>
    <rPh sb="19" eb="21">
      <t>ヤカン</t>
    </rPh>
    <rPh sb="21" eb="23">
      <t>ヒコウ</t>
    </rPh>
    <rPh sb="23" eb="24">
      <t>ブン</t>
    </rPh>
    <phoneticPr fontId="1"/>
  </si>
  <si>
    <t>ヘリコプター賃借料</t>
    <rPh sb="6" eb="9">
      <t>チンシャクリョウ</t>
    </rPh>
    <phoneticPr fontId="1"/>
  </si>
  <si>
    <t>操縦士等拘束料</t>
    <rPh sb="0" eb="3">
      <t>ソウジュウシ</t>
    </rPh>
    <rPh sb="3" eb="4">
      <t>トウ</t>
    </rPh>
    <rPh sb="4" eb="6">
      <t>コウソク</t>
    </rPh>
    <rPh sb="6" eb="7">
      <t>リョウ</t>
    </rPh>
    <phoneticPr fontId="1"/>
  </si>
  <si>
    <t>保守料</t>
    <rPh sb="0" eb="3">
      <t>ホシュリョウ</t>
    </rPh>
    <phoneticPr fontId="1"/>
  </si>
  <si>
    <t>災害補償費（航空保険料）</t>
    <rPh sb="0" eb="2">
      <t>サイガイ</t>
    </rPh>
    <rPh sb="2" eb="5">
      <t>ホショウヒ</t>
    </rPh>
    <rPh sb="6" eb="8">
      <t>コウクウ</t>
    </rPh>
    <rPh sb="8" eb="11">
      <t>ホケンリョウ</t>
    </rPh>
    <phoneticPr fontId="1"/>
  </si>
  <si>
    <t>諸謝金</t>
    <rPh sb="0" eb="1">
      <t>ショ</t>
    </rPh>
    <rPh sb="1" eb="3">
      <t>シャキン</t>
    </rPh>
    <phoneticPr fontId="1"/>
  </si>
  <si>
    <t>旅費</t>
    <rPh sb="0" eb="2">
      <t>リョヒ</t>
    </rPh>
    <phoneticPr fontId="1"/>
  </si>
  <si>
    <t>総事業費</t>
    <rPh sb="0" eb="1">
      <t>ソウ</t>
    </rPh>
    <rPh sb="1" eb="4">
      <t>ジギョウヒ</t>
    </rPh>
    <phoneticPr fontId="1"/>
  </si>
  <si>
    <t>ドクターヘリ導入促進事業所要額明細書（日中飛行分）</t>
    <rPh sb="6" eb="8">
      <t>ドウニュウ</t>
    </rPh>
    <rPh sb="8" eb="10">
      <t>ソクシン</t>
    </rPh>
    <rPh sb="10" eb="12">
      <t>ジギョウ</t>
    </rPh>
    <rPh sb="12" eb="15">
      <t>ショヨウガク</t>
    </rPh>
    <rPh sb="15" eb="18">
      <t>メイサイショ</t>
    </rPh>
    <rPh sb="19" eb="21">
      <t>ニッチュウ</t>
    </rPh>
    <rPh sb="21" eb="23">
      <t>ヒコウ</t>
    </rPh>
    <rPh sb="23" eb="24">
      <t>ブン</t>
    </rPh>
    <phoneticPr fontId="1"/>
  </si>
  <si>
    <t>会議費</t>
    <rPh sb="0" eb="3">
      <t>カイギヒ</t>
    </rPh>
    <phoneticPr fontId="1"/>
  </si>
  <si>
    <t>借料及び損料（会場借料）</t>
    <rPh sb="0" eb="2">
      <t>シャクリョウ</t>
    </rPh>
    <rPh sb="2" eb="3">
      <t>オヨ</t>
    </rPh>
    <rPh sb="4" eb="6">
      <t>ソンリョウ</t>
    </rPh>
    <rPh sb="7" eb="9">
      <t>カイジョウ</t>
    </rPh>
    <rPh sb="9" eb="11">
      <t>シャクリョウ</t>
    </rPh>
    <phoneticPr fontId="1"/>
  </si>
  <si>
    <t>委託費（上記経費に該当するもの）</t>
    <rPh sb="0" eb="2">
      <t>イタク</t>
    </rPh>
    <rPh sb="2" eb="3">
      <t>ヒ</t>
    </rPh>
    <phoneticPr fontId="1"/>
  </si>
  <si>
    <t>ドクターヘリ導入促進事業概要</t>
    <rPh sb="6" eb="8">
      <t>ドウニュウ</t>
    </rPh>
    <rPh sb="8" eb="10">
      <t>ソクシン</t>
    </rPh>
    <rPh sb="10" eb="12">
      <t>ジギョウ</t>
    </rPh>
    <rPh sb="12" eb="14">
      <t>ガイヨウ</t>
    </rPh>
    <phoneticPr fontId="1"/>
  </si>
  <si>
    <t>支出額</t>
    <rPh sb="0" eb="2">
      <t>シシュツ</t>
    </rPh>
    <phoneticPr fontId="1"/>
  </si>
  <si>
    <t>収入額　</t>
    <rPh sb="0" eb="2">
      <t>シュウニュウ</t>
    </rPh>
    <rPh sb="2" eb="3">
      <t>ガク</t>
    </rPh>
    <phoneticPr fontId="1"/>
  </si>
  <si>
    <t>合計</t>
    <rPh sb="0" eb="1">
      <t>ゴウ</t>
    </rPh>
    <rPh sb="1" eb="2">
      <t>ケイ</t>
    </rPh>
    <phoneticPr fontId="1"/>
  </si>
  <si>
    <t>※救急搬送診療料、初診料、再診料、外来診療料、往診料、新生児加算、乳幼児加算長時間加算を計上すること</t>
    <rPh sb="1" eb="3">
      <t>キュウキュウ</t>
    </rPh>
    <rPh sb="3" eb="5">
      <t>ハンソウ</t>
    </rPh>
    <rPh sb="5" eb="7">
      <t>シンリョウ</t>
    </rPh>
    <rPh sb="7" eb="8">
      <t>リョウ</t>
    </rPh>
    <rPh sb="44" eb="46">
      <t>ケイジョウ</t>
    </rPh>
    <phoneticPr fontId="1"/>
  </si>
  <si>
    <t>非常勤職員手当</t>
    <phoneticPr fontId="1"/>
  </si>
  <si>
    <t>諸謝金（委員謝金）</t>
    <rPh sb="0" eb="1">
      <t>ショ</t>
    </rPh>
    <rPh sb="1" eb="3">
      <t>シャキン</t>
    </rPh>
    <rPh sb="4" eb="6">
      <t>イイン</t>
    </rPh>
    <rPh sb="6" eb="8">
      <t>シャキン</t>
    </rPh>
    <phoneticPr fontId="1"/>
  </si>
  <si>
    <t>備品費(照明機器)</t>
  </si>
  <si>
    <t>消耗品費</t>
  </si>
  <si>
    <t>光熱水料</t>
  </si>
  <si>
    <t>燃料費</t>
  </si>
  <si>
    <t>通信運搬費</t>
  </si>
  <si>
    <t>借料及び損料(照明機器)</t>
  </si>
  <si>
    <t>雑役務費（機器据付費）</t>
  </si>
  <si>
    <t>委託費（上記経費に該当するもの）</t>
  </si>
  <si>
    <t>（注）「算出内訳」欄は、詳細に記入すること。</t>
    <phoneticPr fontId="1"/>
  </si>
  <si>
    <t>職員諸手当（非常勤）</t>
    <phoneticPr fontId="1"/>
  </si>
  <si>
    <t>社会保険料（非常勤）</t>
    <rPh sb="0" eb="2">
      <t>シャカイ</t>
    </rPh>
    <rPh sb="2" eb="5">
      <t>ホケンリョウ</t>
    </rPh>
    <phoneticPr fontId="1"/>
  </si>
  <si>
    <t>社会保険料（非常勤）</t>
    <phoneticPr fontId="1"/>
  </si>
  <si>
    <t>（ドクターヘリレジストリ構築経費）</t>
    <rPh sb="12" eb="14">
      <t>コウチク</t>
    </rPh>
    <rPh sb="14" eb="16">
      <t>ケイヒ</t>
    </rPh>
    <phoneticPr fontId="1"/>
  </si>
  <si>
    <t>対 象 経 費 合 計</t>
    <rPh sb="0" eb="1">
      <t>タイ</t>
    </rPh>
    <rPh sb="2" eb="3">
      <t>ゾウ</t>
    </rPh>
    <rPh sb="4" eb="5">
      <t>ヘ</t>
    </rPh>
    <rPh sb="6" eb="7">
      <t>ヒ</t>
    </rPh>
    <rPh sb="8" eb="9">
      <t>ゴウ</t>
    </rPh>
    <rPh sb="10" eb="11">
      <t>ケイ</t>
    </rPh>
    <phoneticPr fontId="1"/>
  </si>
  <si>
    <t>対 象 経 費 外 合 計</t>
    <rPh sb="0" eb="1">
      <t>タイ</t>
    </rPh>
    <rPh sb="2" eb="3">
      <t>ゾウ</t>
    </rPh>
    <rPh sb="4" eb="5">
      <t>ヘ</t>
    </rPh>
    <rPh sb="6" eb="7">
      <t>ヒ</t>
    </rPh>
    <rPh sb="8" eb="9">
      <t>ソト</t>
    </rPh>
    <rPh sb="10" eb="11">
      <t>ゴウ</t>
    </rPh>
    <rPh sb="12" eb="13">
      <t>ケイ</t>
    </rPh>
    <phoneticPr fontId="1"/>
  </si>
  <si>
    <t>時間</t>
    <rPh sb="0" eb="2">
      <t>ジカン</t>
    </rPh>
    <phoneticPr fontId="1"/>
  </si>
  <si>
    <t>分</t>
    <rPh sb="0" eb="1">
      <t>フン</t>
    </rPh>
    <phoneticPr fontId="1"/>
  </si>
  <si>
    <t>当該時間を
見込んだ理由</t>
    <rPh sb="0" eb="2">
      <t>トウガイ</t>
    </rPh>
    <rPh sb="2" eb="4">
      <t>ジカン</t>
    </rPh>
    <rPh sb="6" eb="8">
      <t>ミコ</t>
    </rPh>
    <rPh sb="10" eb="12">
      <t>リユウ</t>
    </rPh>
    <phoneticPr fontId="1"/>
  </si>
  <si>
    <t>位置情報把握システムの有無</t>
    <rPh sb="0" eb="2">
      <t>イチ</t>
    </rPh>
    <rPh sb="2" eb="4">
      <t>ジョウホウ</t>
    </rPh>
    <rPh sb="4" eb="6">
      <t>ハアク</t>
    </rPh>
    <rPh sb="11" eb="13">
      <t>ウム</t>
    </rPh>
    <phoneticPr fontId="1"/>
  </si>
  <si>
    <t>（１）実施主体</t>
    <rPh sb="3" eb="5">
      <t>ジッシ</t>
    </rPh>
    <rPh sb="5" eb="7">
      <t>シュタイ</t>
    </rPh>
    <phoneticPr fontId="1"/>
  </si>
  <si>
    <t>実施主体（都道府県、広域連合又は救命救急センター）</t>
    <rPh sb="0" eb="2">
      <t>ジッシ</t>
    </rPh>
    <rPh sb="2" eb="4">
      <t>シュタイ</t>
    </rPh>
    <rPh sb="5" eb="9">
      <t>トドウフケン</t>
    </rPh>
    <rPh sb="10" eb="12">
      <t>コウイキ</t>
    </rPh>
    <rPh sb="12" eb="14">
      <t>レンゴウ</t>
    </rPh>
    <rPh sb="14" eb="15">
      <t>マタ</t>
    </rPh>
    <rPh sb="16" eb="20">
      <t>キュウメイキュウキュウ</t>
    </rPh>
    <phoneticPr fontId="1"/>
  </si>
  <si>
    <t>→</t>
    <phoneticPr fontId="1"/>
  </si>
  <si>
    <t>基準額（運航経費）判定用</t>
    <rPh sb="0" eb="3">
      <t>キジュンガク</t>
    </rPh>
    <rPh sb="4" eb="6">
      <t>ウンコウ</t>
    </rPh>
    <rPh sb="6" eb="8">
      <t>ケイヒ</t>
    </rPh>
    <rPh sb="9" eb="11">
      <t>ハンテイ</t>
    </rPh>
    <rPh sb="11" eb="12">
      <t>ヨウ</t>
    </rPh>
    <phoneticPr fontId="1"/>
  </si>
  <si>
    <t>飛行時間区分判定用</t>
    <rPh sb="0" eb="2">
      <t>ヒコウ</t>
    </rPh>
    <rPh sb="2" eb="4">
      <t>ジカン</t>
    </rPh>
    <rPh sb="4" eb="6">
      <t>クブン</t>
    </rPh>
    <rPh sb="6" eb="8">
      <t>ハンテイ</t>
    </rPh>
    <rPh sb="8" eb="9">
      <t>ヨウ</t>
    </rPh>
    <phoneticPr fontId="1"/>
  </si>
  <si>
    <t>医　師</t>
    <rPh sb="0" eb="1">
      <t>イ</t>
    </rPh>
    <rPh sb="2" eb="3">
      <t>シ</t>
    </rPh>
    <phoneticPr fontId="1"/>
  </si>
  <si>
    <t>（単位：千円）</t>
    <rPh sb="1" eb="3">
      <t>タンイ</t>
    </rPh>
    <rPh sb="4" eb="6">
      <t>センエン</t>
    </rPh>
    <phoneticPr fontId="1"/>
  </si>
  <si>
    <t>（２）基地病院現況</t>
    <rPh sb="3" eb="5">
      <t>キチ</t>
    </rPh>
    <rPh sb="5" eb="7">
      <t>ビョウイン</t>
    </rPh>
    <rPh sb="7" eb="9">
      <t>ゲンキョウ</t>
    </rPh>
    <phoneticPr fontId="1"/>
  </si>
  <si>
    <t>基地病院名</t>
    <rPh sb="0" eb="2">
      <t>キチ</t>
    </rPh>
    <rPh sb="2" eb="4">
      <t>ビョウイン</t>
    </rPh>
    <rPh sb="4" eb="5">
      <t>メイ</t>
    </rPh>
    <phoneticPr fontId="1"/>
  </si>
  <si>
    <t>距離（ｍ）
※10ｍ単位で記入</t>
    <rPh sb="0" eb="2">
      <t>キョリ</t>
    </rPh>
    <rPh sb="13" eb="15">
      <t>キニュウ</t>
    </rPh>
    <phoneticPr fontId="1"/>
  </si>
  <si>
    <t>時間（秒）
※30秒単位で記入</t>
    <rPh sb="0" eb="2">
      <t>ジカン</t>
    </rPh>
    <rPh sb="3" eb="4">
      <t>ビョウ</t>
    </rPh>
    <phoneticPr fontId="1"/>
  </si>
  <si>
    <t>（３）ドクターヘリ概況</t>
    <rPh sb="9" eb="11">
      <t>ガイキョウ</t>
    </rPh>
    <phoneticPr fontId="1"/>
  </si>
  <si>
    <t>運航会社名</t>
    <rPh sb="0" eb="2">
      <t>ウンコウ</t>
    </rPh>
    <rPh sb="2" eb="5">
      <t>ガイシャメイ</t>
    </rPh>
    <phoneticPr fontId="1"/>
  </si>
  <si>
    <t>運航時間
※24時間制で記入</t>
    <rPh sb="0" eb="2">
      <t>ウンコウ</t>
    </rPh>
    <rPh sb="2" eb="4">
      <t>ジカン</t>
    </rPh>
    <rPh sb="8" eb="10">
      <t>ジカン</t>
    </rPh>
    <rPh sb="10" eb="11">
      <t>セイ</t>
    </rPh>
    <rPh sb="12" eb="14">
      <t>キニュウ</t>
    </rPh>
    <phoneticPr fontId="1"/>
  </si>
  <si>
    <t>出勤体制（人）</t>
    <rPh sb="0" eb="2">
      <t>シュッキン</t>
    </rPh>
    <rPh sb="2" eb="4">
      <t>タイセイ</t>
    </rPh>
    <rPh sb="5" eb="6">
      <t>ニン</t>
    </rPh>
    <phoneticPr fontId="1"/>
  </si>
  <si>
    <t>機体の定員（人）</t>
    <rPh sb="0" eb="2">
      <t>キタイ</t>
    </rPh>
    <rPh sb="3" eb="5">
      <t>テイイン</t>
    </rPh>
    <rPh sb="6" eb="7">
      <t>ニン</t>
    </rPh>
    <phoneticPr fontId="1"/>
  </si>
  <si>
    <t>（４）事業実施内容</t>
    <rPh sb="3" eb="5">
      <t>ジギョウ</t>
    </rPh>
    <rPh sb="5" eb="7">
      <t>ジッシ</t>
    </rPh>
    <rPh sb="7" eb="9">
      <t>ナイヨウ</t>
    </rPh>
    <phoneticPr fontId="1"/>
  </si>
  <si>
    <t>（５）ドクターヘリ運航調整委員会</t>
    <rPh sb="9" eb="11">
      <t>ウンコウ</t>
    </rPh>
    <rPh sb="11" eb="13">
      <t>チョウセイ</t>
    </rPh>
    <rPh sb="13" eb="16">
      <t>イインカイ</t>
    </rPh>
    <phoneticPr fontId="1"/>
  </si>
  <si>
    <t>開催回数（回）</t>
    <rPh sb="0" eb="2">
      <t>カイサイ</t>
    </rPh>
    <rPh sb="2" eb="4">
      <t>カイスウ</t>
    </rPh>
    <rPh sb="5" eb="6">
      <t>カイ</t>
    </rPh>
    <phoneticPr fontId="1"/>
  </si>
  <si>
    <r>
      <t>前年度の
年間飛行時間</t>
    </r>
    <r>
      <rPr>
        <sz val="10"/>
        <rFont val="ＭＳ ゴシック"/>
        <family val="3"/>
        <charset val="128"/>
      </rPr>
      <t xml:space="preserve">
※年度途中に導入した場合は、１年間に換算して入力すること</t>
    </r>
    <rPh sb="0" eb="3">
      <t>ゼンネンド</t>
    </rPh>
    <rPh sb="5" eb="7">
      <t>ネンカン</t>
    </rPh>
    <rPh sb="7" eb="9">
      <t>ヒコウ</t>
    </rPh>
    <rPh sb="9" eb="11">
      <t>ジカン</t>
    </rPh>
    <rPh sb="16" eb="18">
      <t>トチュウ</t>
    </rPh>
    <phoneticPr fontId="1"/>
  </si>
  <si>
    <t>※飛行時間は、以下の①出動時間、②空輸時間、③訓練時間を対象とし、出動から帰投までの間にドクターヘリが中空にいる総時間とする。
①出動時間
　・現場出動
　・施設間搬送
　・出動後のキャンセル
②空輸時間
　・給油（待機場所～給油場所の空輸）
　・夜間駐機（待機場所～夜間駐機場所の空輸）
　・2基地体制（2基地体制のため発生する移動）
　・他機飛来時（待機場所に他機が飛来した際の移動・ホバリング待機等）
　・機体入替（耐空検査や機材繰りに伴う機体入替）
　・不具合代替（機体不具合時の代替機投入、不具合機の現場離脱（MEL適用等））
　・悪天避難（強風や荒天による機体避難）
③訓練時間
　・操縦士訓練（操縦士の経験付け、技量維持の飛行）
　・試験飛行（現場配置機の整備後試験飛行、医療機器等の搭載可否確認のための電磁干渉試験）
　・想定訓練（患者搬送を想定して行われる訓練（シミュレーション））
※ドクターヘリ運航経費の基準額は、「位置情報把握システムの有無」及び「前年度の年間飛行時間（導入初年度の場合又は本年度の飛行時間が前年度の飛行時間を上回ることが見込まれる場合においては本年度の年間飛行時間(見込み)）」に基づき決定される。</t>
    <rPh sb="1" eb="3">
      <t>ヒコウ</t>
    </rPh>
    <rPh sb="3" eb="5">
      <t>ジカン</t>
    </rPh>
    <rPh sb="7" eb="9">
      <t>イカ</t>
    </rPh>
    <rPh sb="28" eb="30">
      <t>タイショウ</t>
    </rPh>
    <rPh sb="412" eb="414">
      <t>ウンコウ</t>
    </rPh>
    <rPh sb="414" eb="416">
      <t>ケイヒ</t>
    </rPh>
    <rPh sb="417" eb="420">
      <t>キジュンガク</t>
    </rPh>
    <rPh sb="423" eb="425">
      <t>イチ</t>
    </rPh>
    <rPh sb="425" eb="427">
      <t>ジョウホウ</t>
    </rPh>
    <rPh sb="427" eb="429">
      <t>ハアク</t>
    </rPh>
    <rPh sb="434" eb="436">
      <t>ウム</t>
    </rPh>
    <rPh sb="437" eb="438">
      <t>オヨ</t>
    </rPh>
    <rPh sb="440" eb="443">
      <t>ゼンネンド</t>
    </rPh>
    <rPh sb="444" eb="446">
      <t>ネンカン</t>
    </rPh>
    <rPh sb="446" eb="448">
      <t>ヒコウ</t>
    </rPh>
    <rPh sb="448" eb="450">
      <t>ジカン</t>
    </rPh>
    <rPh sb="451" eb="456">
      <t>ドウニュウショネンド</t>
    </rPh>
    <rPh sb="457" eb="459">
      <t>バアイ</t>
    </rPh>
    <rPh sb="459" eb="460">
      <t>マタ</t>
    </rPh>
    <rPh sb="497" eb="500">
      <t>ホンネンド</t>
    </rPh>
    <rPh sb="501" eb="503">
      <t>ネンカン</t>
    </rPh>
    <rPh sb="503" eb="505">
      <t>ヒコウ</t>
    </rPh>
    <rPh sb="505" eb="507">
      <t>ジカン</t>
    </rPh>
    <rPh sb="508" eb="510">
      <t>ミコ</t>
    </rPh>
    <rPh sb="515" eb="516">
      <t>モト</t>
    </rPh>
    <rPh sb="518" eb="520">
      <t>ケッテイ</t>
    </rPh>
    <phoneticPr fontId="1"/>
  </si>
  <si>
    <t>位置情報把握システムを利用していない</t>
    <phoneticPr fontId="1"/>
  </si>
  <si>
    <t>位置情報把握システムを利用している</t>
    <phoneticPr fontId="1"/>
  </si>
  <si>
    <t>50時間未満</t>
  </si>
  <si>
    <t>50時間以上100時間未満</t>
  </si>
  <si>
    <t>100時間以上150時間未満</t>
  </si>
  <si>
    <t>350時間以上</t>
  </si>
  <si>
    <t>150時間以上200時間未満</t>
  </si>
  <si>
    <t>200時間以上250時間未満</t>
  </si>
  <si>
    <t>250時間以上300時間未満</t>
  </si>
  <si>
    <t>300時間以上350時間未満</t>
  </si>
  <si>
    <t>(所要額明細書に自動反映)↑</t>
    <phoneticPr fontId="1"/>
  </si>
  <si>
    <t>以上（分）</t>
    <rPh sb="0" eb="2">
      <t>イジョウ</t>
    </rPh>
    <rPh sb="3" eb="4">
      <t>フン</t>
    </rPh>
    <phoneticPr fontId="1"/>
  </si>
  <si>
    <t>未満（分）</t>
    <rPh sb="0" eb="2">
      <t>ミマン</t>
    </rPh>
    <rPh sb="3" eb="4">
      <t>フン</t>
    </rPh>
    <phoneticPr fontId="1"/>
  </si>
  <si>
    <r>
      <t xml:space="preserve">本年度の
年間飛行時間(見込み)
</t>
    </r>
    <r>
      <rPr>
        <sz val="10"/>
        <rFont val="ＭＳ ゴシック"/>
        <family val="3"/>
        <charset val="128"/>
      </rPr>
      <t xml:space="preserve">
※本年度が導入初年度の場合において記入すること
※年度途中に導入する場合は、１年間に換算して入力すること</t>
    </r>
    <rPh sb="0" eb="3">
      <t>ホンネンド</t>
    </rPh>
    <rPh sb="5" eb="7">
      <t>ネンカン</t>
    </rPh>
    <rPh sb="7" eb="9">
      <t>ヒコウ</t>
    </rPh>
    <rPh sb="9" eb="11">
      <t>ジカン</t>
    </rPh>
    <rPh sb="12" eb="14">
      <t>ミコ</t>
    </rPh>
    <rPh sb="19" eb="22">
      <t>ホンネンド</t>
    </rPh>
    <rPh sb="23" eb="25">
      <t>ドウニュウ</t>
    </rPh>
    <rPh sb="25" eb="28">
      <t>ショネンド</t>
    </rPh>
    <rPh sb="29" eb="31">
      <t>バアイ</t>
    </rPh>
    <rPh sb="35" eb="37">
      <t>キニュウ</t>
    </rPh>
    <rPh sb="43" eb="45">
      <t>ネンド</t>
    </rPh>
    <rPh sb="45" eb="47">
      <t>トチュウ</t>
    </rPh>
    <rPh sb="48" eb="50">
      <t>ドウニュウ</t>
    </rPh>
    <rPh sb="52" eb="54">
      <t>バアイ</t>
    </rPh>
    <rPh sb="57" eb="59">
      <t>ネンカン</t>
    </rPh>
    <rPh sb="60" eb="62">
      <t>カンサン</t>
    </rPh>
    <rPh sb="64" eb="66">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</si>
</sst>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General&quot;人&quot;"/>
    <numFmt numFmtId="178" formatCode="General&quot;名&quot;"/>
    <numFmt numFmtId="179" formatCode="General&quot;回&quot;"/>
    <numFmt numFmtId="180" formatCode="#,##0;&quot;△ &quot;#,##0"/>
  </numFmts>
  <fonts count="11">
    <font>
      <sz val="11"/>
      <name val="ＭＳ Ｐゴシック"/>
      <family val="3"/>
      <charset val="128"/>
    </font>
    <font>
      <sz val="6"/>
      <name val="ＭＳ Ｐゴシック"/>
      <family val="3"/>
      <charset val="128"/>
    </font>
    <font>
      <sz val="12"/>
      <name val="ＭＳ ゴシック"/>
      <family val="3"/>
      <charset val="128"/>
    </font>
    <font>
      <sz val="12"/>
      <color indexed="10"/>
      <name val="ＭＳ Ｐゴシック"/>
      <family val="3"/>
      <charset val="128"/>
    </font>
    <font>
      <strike/>
      <sz val="12"/>
      <name val="ＭＳ ゴシック"/>
      <family val="3"/>
      <charset val="128"/>
    </font>
    <font>
      <sz val="9"/>
      <color indexed="81"/>
      <name val="MS P ゴシック"/>
      <family val="3"/>
      <charset val="128"/>
    </font>
    <font>
      <b/>
      <sz val="9"/>
      <color indexed="81"/>
      <name val="MS P ゴシック"/>
      <family val="3"/>
      <charset val="128"/>
    </font>
    <font>
      <b/>
      <sz val="12"/>
      <name val="ＭＳ ゴシック"/>
      <family val="3"/>
      <charset val="128"/>
    </font>
    <font>
      <sz val="10"/>
      <name val="ＭＳ ゴシック"/>
      <family val="3"/>
      <charset val="128"/>
    </font>
    <font>
      <sz val="11"/>
      <name val="ＭＳ Ｐゴシック"/>
      <family val="3"/>
      <charset val="128"/>
    </font>
    <font>
      <sz val="11"/>
      <name val="ＭＳ Ｐゴシック"/>
      <family val="3"/>
      <charset val="128"/>
      <scheme val="minor"/>
    </font>
  </fonts>
  <fills count="4">
    <fill>
      <patternFill patternType="none"/>
    </fill>
    <fill>
      <patternFill patternType="gray125"/>
    </fill>
    <fill>
      <patternFill patternType="solid">
        <fgColor theme="8" tint="0.79998168889431442"/>
        <bgColor indexed="64"/>
      </patternFill>
    </fill>
    <fill>
      <patternFill patternType="solid">
        <fgColor rgb="FFDAEEF3"/>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72">
    <xf numFmtId="0" fontId="0" fillId="0" borderId="0" xfId="0">
      <alignment vertical="center"/>
    </xf>
    <xf numFmtId="0" fontId="2" fillId="0" borderId="0" xfId="0" applyFont="1">
      <alignment vertical="center"/>
    </xf>
    <xf numFmtId="176" fontId="2" fillId="2" borderId="1" xfId="0" applyNumberFormat="1" applyFont="1" applyFill="1" applyBorder="1" applyAlignment="1">
      <alignment horizontal="center" vertical="center" shrinkToFit="1"/>
    </xf>
    <xf numFmtId="0" fontId="2" fillId="0" borderId="0" xfId="0" applyFont="1" applyAlignment="1">
      <alignment horizontal="left" vertical="center"/>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lignment vertical="center"/>
    </xf>
    <xf numFmtId="0" fontId="2" fillId="0" borderId="0" xfId="0" applyFont="1" applyFill="1" applyBorder="1" applyAlignment="1">
      <alignment horizontal="left" vertical="center"/>
    </xf>
    <xf numFmtId="0" fontId="2" fillId="0" borderId="2" xfId="0" applyFont="1" applyBorder="1" applyAlignment="1">
      <alignment vertical="center"/>
    </xf>
    <xf numFmtId="0" fontId="2" fillId="0" borderId="4" xfId="0" applyFont="1" applyBorder="1" applyAlignment="1">
      <alignment vertical="center"/>
    </xf>
    <xf numFmtId="177" fontId="2" fillId="2" borderId="2" xfId="0" applyNumberFormat="1" applyFont="1" applyFill="1" applyBorder="1" applyAlignment="1">
      <alignment vertical="center"/>
    </xf>
    <xf numFmtId="0" fontId="2" fillId="0" borderId="4" xfId="0" applyFont="1" applyFill="1" applyBorder="1" applyAlignment="1">
      <alignment vertical="center"/>
    </xf>
    <xf numFmtId="0" fontId="2" fillId="0" borderId="0" xfId="0" applyFont="1" applyAlignment="1">
      <alignment horizontal="centerContinuous" vertical="center"/>
    </xf>
    <xf numFmtId="176" fontId="2" fillId="2" borderId="12" xfId="0" applyNumberFormat="1" applyFont="1" applyFill="1" applyBorder="1" applyAlignment="1">
      <alignment horizontal="center" vertical="center"/>
    </xf>
    <xf numFmtId="176" fontId="2" fillId="2" borderId="9" xfId="0" applyNumberFormat="1" applyFont="1" applyFill="1" applyBorder="1" applyAlignment="1">
      <alignment horizontal="center" vertical="center" shrinkToFit="1"/>
    </xf>
    <xf numFmtId="0" fontId="2" fillId="0" borderId="9" xfId="0" applyFont="1" applyBorder="1" applyAlignment="1">
      <alignment horizontal="center" vertical="center"/>
    </xf>
    <xf numFmtId="176" fontId="2" fillId="2" borderId="8" xfId="0" applyNumberFormat="1" applyFont="1" applyFill="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lignment vertical="center"/>
    </xf>
    <xf numFmtId="0" fontId="2" fillId="0" borderId="6" xfId="0" applyFont="1" applyBorder="1" applyAlignment="1">
      <alignment vertical="center"/>
    </xf>
    <xf numFmtId="0" fontId="2" fillId="0" borderId="6" xfId="0" applyFont="1" applyFill="1" applyBorder="1" applyAlignment="1">
      <alignment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Border="1" applyAlignment="1">
      <alignment vertical="center"/>
    </xf>
    <xf numFmtId="0" fontId="2" fillId="0" borderId="0" xfId="0" applyFont="1" applyAlignment="1">
      <alignment vertical="center"/>
    </xf>
    <xf numFmtId="180" fontId="2" fillId="0" borderId="0" xfId="0" applyNumberFormat="1" applyFont="1">
      <alignment vertical="center"/>
    </xf>
    <xf numFmtId="180" fontId="2" fillId="0" borderId="0" xfId="0" applyNumberFormat="1" applyFont="1" applyAlignment="1">
      <alignment horizontal="centerContinuous" vertical="center"/>
    </xf>
    <xf numFmtId="0" fontId="2" fillId="0" borderId="0" xfId="0" applyFont="1" applyAlignment="1">
      <alignment horizontal="center" vertical="center"/>
    </xf>
    <xf numFmtId="180" fontId="2" fillId="0" borderId="0" xfId="0" applyNumberFormat="1" applyFont="1" applyAlignment="1">
      <alignment horizontal="center" vertical="center"/>
    </xf>
    <xf numFmtId="0" fontId="2" fillId="0" borderId="0" xfId="0" applyFont="1" applyBorder="1" applyAlignment="1">
      <alignment horizontal="right" vertical="center" shrinkToFit="1"/>
    </xf>
    <xf numFmtId="0" fontId="2" fillId="0" borderId="3" xfId="0" applyFont="1" applyBorder="1" applyAlignment="1">
      <alignment horizontal="center" vertical="center"/>
    </xf>
    <xf numFmtId="180" fontId="2" fillId="0" borderId="2" xfId="0" applyNumberFormat="1"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right" vertical="center"/>
    </xf>
    <xf numFmtId="180" fontId="2" fillId="0" borderId="7" xfId="0" applyNumberFormat="1" applyFont="1" applyBorder="1" applyAlignment="1">
      <alignment horizontal="right" vertical="center"/>
    </xf>
    <xf numFmtId="0" fontId="2" fillId="0" borderId="5" xfId="0" applyFont="1" applyBorder="1" applyAlignment="1">
      <alignment horizontal="right" vertical="center"/>
    </xf>
    <xf numFmtId="180" fontId="2" fillId="0" borderId="7" xfId="0" applyNumberFormat="1" applyFont="1" applyBorder="1">
      <alignment vertical="center"/>
    </xf>
    <xf numFmtId="0" fontId="2" fillId="0" borderId="7" xfId="0" applyFont="1" applyBorder="1">
      <alignment vertical="center"/>
    </xf>
    <xf numFmtId="0" fontId="2" fillId="0" borderId="10" xfId="0" applyFont="1" applyBorder="1" applyAlignment="1">
      <alignment horizontal="left" vertical="center" indent="1"/>
    </xf>
    <xf numFmtId="0" fontId="2" fillId="2" borderId="7" xfId="0" applyFont="1" applyFill="1" applyBorder="1">
      <alignment vertical="center"/>
    </xf>
    <xf numFmtId="180" fontId="2" fillId="2" borderId="7" xfId="0" applyNumberFormat="1" applyFont="1" applyFill="1" applyBorder="1">
      <alignment vertical="center"/>
    </xf>
    <xf numFmtId="180" fontId="2" fillId="0" borderId="7" xfId="0" applyNumberFormat="1" applyFont="1" applyBorder="1" applyAlignment="1">
      <alignment horizontal="center" vertical="center"/>
    </xf>
    <xf numFmtId="0" fontId="2" fillId="0" borderId="11" xfId="0" applyFont="1" applyBorder="1" applyAlignment="1">
      <alignment horizontal="center" vertical="center" shrinkToFit="1"/>
    </xf>
    <xf numFmtId="0" fontId="2" fillId="0" borderId="9" xfId="0" applyFont="1" applyBorder="1">
      <alignment vertical="center"/>
    </xf>
    <xf numFmtId="180" fontId="2" fillId="0" borderId="9" xfId="0" applyNumberFormat="1" applyFont="1" applyBorder="1">
      <alignment vertical="center"/>
    </xf>
    <xf numFmtId="0" fontId="2" fillId="0" borderId="10" xfId="0" applyFont="1" applyBorder="1" applyAlignment="1">
      <alignment vertical="center" shrinkToFit="1"/>
    </xf>
    <xf numFmtId="180" fontId="2" fillId="0" borderId="5" xfId="0" applyNumberFormat="1" applyFont="1" applyBorder="1">
      <alignment vertical="center"/>
    </xf>
    <xf numFmtId="180" fontId="2" fillId="0" borderId="8" xfId="0" applyNumberFormat="1" applyFont="1" applyBorder="1">
      <alignment vertical="center"/>
    </xf>
    <xf numFmtId="0" fontId="4" fillId="0" borderId="10" xfId="0" applyFont="1" applyBorder="1" applyAlignment="1">
      <alignment horizontal="left" vertical="center" indent="1"/>
    </xf>
    <xf numFmtId="0" fontId="2" fillId="0" borderId="7" xfId="0" applyFont="1" applyFill="1" applyBorder="1">
      <alignment vertical="center"/>
    </xf>
    <xf numFmtId="0" fontId="2" fillId="0" borderId="3" xfId="0" applyFont="1" applyBorder="1" applyAlignment="1">
      <alignment horizontal="center" vertical="center" shrinkToFit="1"/>
    </xf>
    <xf numFmtId="180" fontId="2" fillId="0" borderId="6" xfId="0" applyNumberFormat="1" applyFont="1" applyBorder="1">
      <alignment vertical="center"/>
    </xf>
    <xf numFmtId="0" fontId="2" fillId="0" borderId="5" xfId="0" applyFont="1" applyBorder="1">
      <alignment vertical="center"/>
    </xf>
    <xf numFmtId="0" fontId="2" fillId="2" borderId="10" xfId="0" applyFont="1" applyFill="1" applyBorder="1" applyAlignment="1">
      <alignment horizontal="left" vertical="center" indent="1" shrinkToFit="1"/>
    </xf>
    <xf numFmtId="0" fontId="2" fillId="2" borderId="11" xfId="0" applyFont="1" applyFill="1" applyBorder="1" applyAlignment="1">
      <alignment horizontal="left" vertical="center" indent="1" shrinkToFit="1"/>
    </xf>
    <xf numFmtId="0" fontId="2" fillId="2" borderId="9" xfId="0" applyFont="1" applyFill="1" applyBorder="1">
      <alignment vertical="center"/>
    </xf>
    <xf numFmtId="0" fontId="2" fillId="0" borderId="8" xfId="0" applyFont="1" applyBorder="1">
      <alignment vertical="center"/>
    </xf>
    <xf numFmtId="0" fontId="2" fillId="0" borderId="6" xfId="0" applyFont="1" applyBorder="1">
      <alignment vertical="center"/>
    </xf>
    <xf numFmtId="180" fontId="2" fillId="0" borderId="0" xfId="0" applyNumberFormat="1" applyFont="1" applyBorder="1" applyAlignment="1">
      <alignment vertical="center"/>
    </xf>
    <xf numFmtId="180" fontId="2" fillId="0" borderId="0" xfId="0" applyNumberFormat="1" applyFont="1" applyAlignment="1">
      <alignment vertical="center"/>
    </xf>
    <xf numFmtId="0" fontId="2" fillId="0" borderId="3" xfId="0" applyFont="1" applyBorder="1" applyAlignment="1">
      <alignment horizontal="centerContinuous" vertical="center"/>
    </xf>
    <xf numFmtId="180" fontId="2" fillId="0" borderId="4" xfId="0" applyNumberFormat="1" applyFont="1" applyBorder="1" applyAlignment="1">
      <alignment horizontal="centerContinuous" vertical="center"/>
    </xf>
    <xf numFmtId="0" fontId="2" fillId="0" borderId="6" xfId="0" applyFont="1" applyBorder="1" applyAlignment="1">
      <alignment horizontal="centerContinuous" vertical="center"/>
    </xf>
    <xf numFmtId="0" fontId="2" fillId="0" borderId="13" xfId="0" applyFont="1" applyBorder="1" applyAlignment="1">
      <alignment horizontal="center" vertical="center"/>
    </xf>
    <xf numFmtId="180" fontId="2" fillId="0" borderId="14" xfId="0" applyNumberFormat="1" applyFont="1" applyBorder="1" applyAlignment="1">
      <alignment horizontal="right" vertical="center"/>
    </xf>
    <xf numFmtId="0" fontId="2" fillId="0" borderId="7" xfId="0" applyFont="1" applyBorder="1" applyAlignment="1">
      <alignment vertical="center"/>
    </xf>
    <xf numFmtId="0" fontId="2" fillId="0" borderId="3" xfId="0" applyFont="1" applyBorder="1" applyAlignment="1">
      <alignment vertical="center"/>
    </xf>
    <xf numFmtId="180" fontId="2" fillId="0" borderId="4" xfId="0" applyNumberFormat="1" applyFont="1" applyBorder="1" applyAlignment="1">
      <alignment vertical="center"/>
    </xf>
    <xf numFmtId="0" fontId="2" fillId="0" borderId="0" xfId="0" applyFont="1" applyAlignment="1">
      <alignment horizontal="right" vertical="center" shrinkToFit="1"/>
    </xf>
    <xf numFmtId="180" fontId="2" fillId="0" borderId="1" xfId="0" applyNumberFormat="1" applyFont="1" applyBorder="1" applyAlignment="1">
      <alignment horizontal="center" vertical="center"/>
    </xf>
    <xf numFmtId="0" fontId="2" fillId="0" borderId="1" xfId="0" applyFont="1" applyBorder="1">
      <alignment vertical="center"/>
    </xf>
    <xf numFmtId="0" fontId="2" fillId="0" borderId="1" xfId="0" applyFont="1" applyBorder="1" applyAlignment="1">
      <alignment horizontal="right" vertical="center"/>
    </xf>
    <xf numFmtId="180" fontId="2" fillId="0" borderId="1" xfId="0" applyNumberFormat="1" applyFont="1" applyBorder="1" applyAlignment="1">
      <alignment horizontal="right" vertical="center"/>
    </xf>
    <xf numFmtId="0" fontId="2" fillId="0" borderId="7" xfId="0" applyFont="1" applyBorder="1" applyAlignment="1">
      <alignment vertical="center" shrinkToFit="1"/>
    </xf>
    <xf numFmtId="0" fontId="2" fillId="0" borderId="7" xfId="0" applyFont="1" applyBorder="1" applyAlignment="1">
      <alignment horizontal="left" vertical="center" indent="1"/>
    </xf>
    <xf numFmtId="0" fontId="2" fillId="0" borderId="9"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 xfId="0" applyFont="1" applyBorder="1" applyAlignment="1">
      <alignment vertical="center" shrinkToFit="1"/>
    </xf>
    <xf numFmtId="180" fontId="2" fillId="0" borderId="1" xfId="0" applyNumberFormat="1" applyFont="1" applyBorder="1">
      <alignment vertical="center"/>
    </xf>
    <xf numFmtId="0" fontId="2" fillId="0" borderId="7" xfId="0" applyFont="1" applyBorder="1" applyAlignment="1">
      <alignment horizontal="left" vertical="center" indent="1" shrinkToFit="1"/>
    </xf>
    <xf numFmtId="0" fontId="2" fillId="0" borderId="7" xfId="0" applyFont="1" applyFill="1" applyBorder="1" applyAlignment="1">
      <alignment horizontal="left" vertical="center" indent="1" shrinkToFit="1"/>
    </xf>
    <xf numFmtId="0" fontId="2" fillId="0" borderId="9" xfId="0" applyFont="1" applyFill="1" applyBorder="1" applyAlignment="1">
      <alignment horizontal="center" vertical="center" shrinkToFit="1"/>
    </xf>
    <xf numFmtId="0" fontId="2" fillId="0" borderId="9" xfId="0" applyFont="1" applyFill="1" applyBorder="1">
      <alignment vertical="center"/>
    </xf>
    <xf numFmtId="180" fontId="2" fillId="0" borderId="9" xfId="0" applyNumberFormat="1" applyFont="1" applyFill="1" applyBorder="1">
      <alignment vertical="center"/>
    </xf>
    <xf numFmtId="0" fontId="2" fillId="2" borderId="7" xfId="0" applyFont="1" applyFill="1" applyBorder="1" applyAlignment="1">
      <alignment horizontal="left" vertical="center" indent="1" shrinkToFit="1"/>
    </xf>
    <xf numFmtId="0" fontId="2" fillId="0" borderId="10" xfId="0" applyFont="1" applyFill="1" applyBorder="1" applyAlignment="1">
      <alignment horizontal="left" vertical="center" indent="1"/>
    </xf>
    <xf numFmtId="180" fontId="2" fillId="0" borderId="7" xfId="0" applyNumberFormat="1" applyFont="1" applyFill="1" applyBorder="1">
      <alignment vertical="center"/>
    </xf>
    <xf numFmtId="0" fontId="2" fillId="0" borderId="7" xfId="0" applyFont="1" applyBorder="1">
      <alignment vertical="center"/>
    </xf>
    <xf numFmtId="0" fontId="2" fillId="0" borderId="9" xfId="0" applyFont="1" applyBorder="1">
      <alignment vertical="center"/>
    </xf>
    <xf numFmtId="0" fontId="2" fillId="0" borderId="9" xfId="0" applyFont="1" applyBorder="1">
      <alignment vertical="center"/>
    </xf>
    <xf numFmtId="0" fontId="2" fillId="2" borderId="9" xfId="0" applyFont="1" applyFill="1" applyBorder="1" applyAlignment="1">
      <alignment vertical="center" shrinkToFit="1"/>
    </xf>
    <xf numFmtId="0" fontId="2" fillId="0" borderId="10" xfId="0" applyFont="1" applyBorder="1" applyAlignment="1">
      <alignment vertical="center" wrapText="1"/>
    </xf>
    <xf numFmtId="178" fontId="2" fillId="2" borderId="2" xfId="0" applyNumberFormat="1" applyFont="1" applyFill="1" applyBorder="1" applyAlignment="1">
      <alignment vertical="center"/>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0" xfId="0" applyFont="1" applyBorder="1">
      <alignment vertical="center"/>
    </xf>
    <xf numFmtId="180" fontId="2" fillId="0" borderId="2" xfId="0" applyNumberFormat="1" applyFont="1" applyBorder="1">
      <alignment vertical="center"/>
    </xf>
    <xf numFmtId="180" fontId="2" fillId="2" borderId="9" xfId="0" applyNumberFormat="1" applyFont="1" applyFill="1" applyBorder="1">
      <alignment vertical="center"/>
    </xf>
    <xf numFmtId="180" fontId="2" fillId="2" borderId="9" xfId="0" applyNumberFormat="1" applyFont="1" applyFill="1" applyBorder="1" applyAlignment="1">
      <alignment vertical="center"/>
    </xf>
    <xf numFmtId="180" fontId="2" fillId="2" borderId="2" xfId="0" applyNumberFormat="1" applyFont="1" applyFill="1" applyBorder="1" applyAlignment="1">
      <alignment vertical="center"/>
    </xf>
    <xf numFmtId="180" fontId="2" fillId="0" borderId="2" xfId="0" applyNumberFormat="1" applyFont="1" applyBorder="1" applyAlignment="1">
      <alignment vertical="center"/>
    </xf>
    <xf numFmtId="0" fontId="2" fillId="0" borderId="12" xfId="0" applyFont="1" applyBorder="1" applyAlignment="1">
      <alignment horizontal="center" vertical="center" wrapText="1"/>
    </xf>
    <xf numFmtId="20" fontId="2" fillId="2" borderId="4" xfId="0" applyNumberFormat="1" applyFont="1" applyFill="1" applyBorder="1" applyAlignment="1">
      <alignment horizontal="center" vertical="center"/>
    </xf>
    <xf numFmtId="20" fontId="2" fillId="2" borderId="3" xfId="0" applyNumberFormat="1" applyFont="1" applyFill="1" applyBorder="1" applyAlignment="1">
      <alignment horizontal="center" vertical="center"/>
    </xf>
    <xf numFmtId="179" fontId="2" fillId="2" borderId="2" xfId="0" applyNumberFormat="1" applyFont="1" applyFill="1" applyBorder="1" applyAlignment="1">
      <alignment vertical="center"/>
    </xf>
    <xf numFmtId="0" fontId="2" fillId="0" borderId="0" xfId="0" applyFont="1" applyAlignment="1">
      <alignment horizontal="right" vertical="center"/>
    </xf>
    <xf numFmtId="0" fontId="2" fillId="0" borderId="2" xfId="0" applyFont="1" applyBorder="1" applyAlignment="1">
      <alignment vertical="center" wrapText="1"/>
    </xf>
    <xf numFmtId="0" fontId="2" fillId="0" borderId="2" xfId="0" applyFont="1" applyFill="1" applyBorder="1" applyAlignment="1">
      <alignment horizontal="center" vertical="center" wrapText="1"/>
    </xf>
    <xf numFmtId="0" fontId="2" fillId="3" borderId="3" xfId="0" applyFont="1" applyFill="1" applyBorder="1" applyAlignment="1">
      <alignment vertical="center" wrapText="1"/>
    </xf>
    <xf numFmtId="0" fontId="2" fillId="0" borderId="6" xfId="0" applyFont="1" applyFill="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3" fontId="10" fillId="0" borderId="0" xfId="0" applyNumberFormat="1" applyFont="1" applyAlignment="1">
      <alignment horizontal="right" vertical="center"/>
    </xf>
    <xf numFmtId="38" fontId="10" fillId="0" borderId="0" xfId="1" applyFont="1">
      <alignment vertical="center"/>
    </xf>
    <xf numFmtId="3" fontId="10" fillId="0" borderId="0" xfId="0" applyNumberFormat="1" applyFont="1" applyFill="1" applyAlignment="1">
      <alignment horizontal="right" vertical="center"/>
    </xf>
    <xf numFmtId="38" fontId="10" fillId="0" borderId="0" xfId="0" applyNumberFormat="1" applyFont="1">
      <alignment vertical="center"/>
    </xf>
    <xf numFmtId="3" fontId="7" fillId="0" borderId="21" xfId="0" applyNumberFormat="1" applyFont="1" applyBorder="1">
      <alignment vertical="center"/>
    </xf>
    <xf numFmtId="0" fontId="2" fillId="0" borderId="0" xfId="0" applyFont="1" applyAlignment="1">
      <alignment horizontal="right" vertical="top"/>
    </xf>
    <xf numFmtId="0" fontId="2" fillId="0" borderId="24" xfId="0" applyNumberFormat="1" applyFont="1" applyBorder="1" applyAlignment="1">
      <alignment horizontal="left" vertical="center" wrapText="1"/>
    </xf>
    <xf numFmtId="0" fontId="10" fillId="0" borderId="0" xfId="0" applyFont="1" applyAlignment="1">
      <alignment vertical="center" wrapText="1"/>
    </xf>
    <xf numFmtId="0" fontId="10" fillId="0" borderId="0" xfId="0" applyFont="1" applyAlignment="1">
      <alignment horizontal="left"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0" borderId="19" xfId="0" applyFont="1" applyBorder="1" applyAlignment="1">
      <alignment horizontal="left" vertical="center" wrapText="1"/>
    </xf>
    <xf numFmtId="0" fontId="2" fillId="0" borderId="21"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4" xfId="0" applyFont="1" applyFill="1" applyBorder="1" applyAlignment="1">
      <alignment vertical="center"/>
    </xf>
    <xf numFmtId="0" fontId="2" fillId="3" borderId="6" xfId="0" applyFont="1" applyFill="1" applyBorder="1" applyAlignment="1">
      <alignment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vertical="center"/>
    </xf>
    <xf numFmtId="0" fontId="2" fillId="2" borderId="4" xfId="0" applyFont="1" applyFill="1" applyBorder="1" applyAlignment="1">
      <alignment vertical="center"/>
    </xf>
    <xf numFmtId="0" fontId="2" fillId="2" borderId="6" xfId="0" applyFont="1" applyFill="1" applyBorder="1" applyAlignment="1">
      <alignment vertical="center"/>
    </xf>
    <xf numFmtId="0" fontId="2" fillId="3" borderId="3" xfId="0" applyFont="1" applyFill="1" applyBorder="1" applyAlignment="1">
      <alignment horizontal="left" vertical="center"/>
    </xf>
    <xf numFmtId="0" fontId="2" fillId="3" borderId="4" xfId="0" applyFont="1" applyFill="1" applyBorder="1" applyAlignment="1">
      <alignment horizontal="left" vertical="center"/>
    </xf>
    <xf numFmtId="0" fontId="2" fillId="3" borderId="6" xfId="0" applyFont="1" applyFill="1" applyBorder="1" applyAlignment="1">
      <alignment horizontal="left" vertical="center"/>
    </xf>
    <xf numFmtId="0" fontId="2" fillId="2" borderId="2" xfId="0" applyFont="1" applyFill="1" applyBorder="1" applyAlignment="1">
      <alignment vertical="center"/>
    </xf>
    <xf numFmtId="0" fontId="2" fillId="0" borderId="0" xfId="0" applyFont="1" applyBorder="1" applyAlignment="1">
      <alignment vertical="center" shrinkToFit="1"/>
    </xf>
    <xf numFmtId="0" fontId="2" fillId="0" borderId="0" xfId="0" applyFont="1" applyBorder="1" applyAlignment="1">
      <alignment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2" borderId="13" xfId="0" applyFont="1" applyFill="1" applyBorder="1" applyAlignment="1">
      <alignment vertical="top" wrapText="1"/>
    </xf>
    <xf numFmtId="0" fontId="2" fillId="2" borderId="14" xfId="0" applyFont="1" applyFill="1" applyBorder="1" applyAlignment="1">
      <alignment vertical="top" wrapText="1"/>
    </xf>
    <xf numFmtId="0" fontId="2" fillId="2" borderId="12" xfId="0" applyFont="1" applyFill="1" applyBorder="1" applyAlignment="1">
      <alignment vertical="top" wrapText="1"/>
    </xf>
    <xf numFmtId="0" fontId="2" fillId="2" borderId="10" xfId="0" applyFont="1" applyFill="1" applyBorder="1" applyAlignment="1">
      <alignment vertical="top" wrapText="1"/>
    </xf>
    <xf numFmtId="0" fontId="2" fillId="2" borderId="0" xfId="0" applyFont="1" applyFill="1" applyBorder="1" applyAlignment="1">
      <alignment vertical="top" wrapText="1"/>
    </xf>
    <xf numFmtId="0" fontId="2" fillId="2" borderId="5" xfId="0" applyFont="1" applyFill="1" applyBorder="1" applyAlignment="1">
      <alignment vertical="top" wrapText="1"/>
    </xf>
    <xf numFmtId="0" fontId="2" fillId="2" borderId="11" xfId="0" applyFont="1" applyFill="1" applyBorder="1" applyAlignment="1">
      <alignment vertical="top" wrapText="1"/>
    </xf>
    <xf numFmtId="0" fontId="2" fillId="2" borderId="15" xfId="0" applyFont="1" applyFill="1" applyBorder="1" applyAlignment="1">
      <alignment vertical="top" wrapText="1"/>
    </xf>
    <xf numFmtId="0" fontId="2" fillId="2" borderId="8" xfId="0" applyFont="1" applyFill="1" applyBorder="1" applyAlignment="1">
      <alignment vertical="top" wrapText="1"/>
    </xf>
    <xf numFmtId="0" fontId="2" fillId="0" borderId="0" xfId="0" applyFont="1" applyAlignment="1">
      <alignment vertical="center"/>
    </xf>
    <xf numFmtId="0" fontId="2" fillId="0" borderId="14"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2" borderId="11" xfId="0" applyFont="1" applyFill="1" applyBorder="1" applyAlignment="1">
      <alignment vertical="center" wrapText="1"/>
    </xf>
    <xf numFmtId="0" fontId="2" fillId="2" borderId="15" xfId="0" applyFont="1" applyFill="1" applyBorder="1" applyAlignment="1">
      <alignment vertical="center" wrapText="1"/>
    </xf>
    <xf numFmtId="0" fontId="2" fillId="2" borderId="8" xfId="0" applyFont="1" applyFill="1" applyBorder="1" applyAlignment="1">
      <alignment vertical="center" wrapText="1"/>
    </xf>
    <xf numFmtId="0" fontId="2" fillId="0" borderId="14"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Border="1" applyAlignment="1">
      <alignment vertical="center" wrapText="1"/>
    </xf>
    <xf numFmtId="0" fontId="2" fillId="0" borderId="7" xfId="0" applyFont="1" applyBorder="1">
      <alignment vertical="center"/>
    </xf>
    <xf numFmtId="0" fontId="2" fillId="0" borderId="9" xfId="0" applyFont="1" applyBorder="1">
      <alignment vertical="center"/>
    </xf>
  </cellXfs>
  <cellStyles count="2">
    <cellStyle name="桁区切り" xfId="1" builtinId="6"/>
    <cellStyle name="標準" xfId="0" builtinId="0"/>
  </cellStyles>
  <dxfs count="0"/>
  <tableStyles count="0" defaultTableStyle="TableStyleMedium9"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8"/>
  <sheetViews>
    <sheetView view="pageBreakPreview" zoomScaleNormal="100" zoomScaleSheetLayoutView="100" workbookViewId="0">
      <pane ySplit="1" topLeftCell="A17" activePane="bottomLeft" state="frozen"/>
      <selection pane="bottomLeft" activeCell="K27" sqref="K27"/>
    </sheetView>
  </sheetViews>
  <sheetFormatPr defaultRowHeight="23.25" customHeight="1"/>
  <cols>
    <col min="1" max="1" width="22.5" style="1" customWidth="1"/>
    <col min="2" max="5" width="17.875" style="1" customWidth="1"/>
    <col min="6" max="6" width="3.875" style="1" customWidth="1"/>
    <col min="7" max="7" width="8.5" style="1" bestFit="1" customWidth="1"/>
    <col min="8" max="8" width="19.875" style="1" customWidth="1"/>
    <col min="9" max="9" width="4.5" style="1" customWidth="1"/>
    <col min="10" max="10" width="2.5" style="1" bestFit="1" customWidth="1"/>
    <col min="11" max="11" width="64.875" style="1" bestFit="1" customWidth="1"/>
    <col min="12" max="12" width="9.625" style="1" bestFit="1" customWidth="1"/>
    <col min="13" max="16384" width="9" style="1"/>
  </cols>
  <sheetData>
    <row r="1" spans="1:5" ht="23.25" customHeight="1">
      <c r="A1" s="1" t="s">
        <v>48</v>
      </c>
    </row>
    <row r="2" spans="1:5" ht="23.25" customHeight="1">
      <c r="A2" s="12" t="s">
        <v>64</v>
      </c>
      <c r="B2" s="12"/>
      <c r="C2" s="12"/>
      <c r="D2" s="12"/>
      <c r="E2" s="12"/>
    </row>
    <row r="4" spans="1:5" ht="23.25" customHeight="1">
      <c r="A4" s="1" t="s">
        <v>90</v>
      </c>
    </row>
    <row r="5" spans="1:5" ht="51.75" customHeight="1">
      <c r="A5" s="110" t="s">
        <v>91</v>
      </c>
      <c r="B5" s="142"/>
      <c r="C5" s="143"/>
      <c r="D5" s="143"/>
      <c r="E5" s="144"/>
    </row>
    <row r="7" spans="1:5" ht="23.25" customHeight="1">
      <c r="A7" s="1" t="s">
        <v>97</v>
      </c>
    </row>
    <row r="8" spans="1:5" ht="23.25" customHeight="1">
      <c r="A8" s="4" t="s">
        <v>98</v>
      </c>
      <c r="B8" s="135"/>
      <c r="C8" s="135"/>
      <c r="D8" s="135"/>
      <c r="E8" s="136"/>
    </row>
    <row r="9" spans="1:5" ht="23.25" customHeight="1">
      <c r="A9" s="4" t="s">
        <v>0</v>
      </c>
      <c r="B9" s="140"/>
      <c r="C9" s="140"/>
      <c r="D9" s="140"/>
      <c r="E9" s="141"/>
    </row>
    <row r="10" spans="1:5" ht="23.25" customHeight="1">
      <c r="A10" s="4" t="s">
        <v>1</v>
      </c>
      <c r="B10" s="141"/>
      <c r="C10" s="145"/>
      <c r="D10" s="145"/>
      <c r="E10" s="145"/>
    </row>
    <row r="11" spans="1:5" ht="43.5" customHeight="1">
      <c r="A11" s="19" t="s">
        <v>22</v>
      </c>
      <c r="B11" s="105" t="s">
        <v>99</v>
      </c>
      <c r="C11" s="2"/>
      <c r="D11" s="19" t="s">
        <v>100</v>
      </c>
      <c r="E11" s="13"/>
    </row>
    <row r="12" spans="1:5" ht="28.5">
      <c r="A12" s="20" t="s">
        <v>29</v>
      </c>
      <c r="B12" s="148"/>
      <c r="C12" s="148"/>
      <c r="D12" s="148"/>
      <c r="E12" s="149"/>
    </row>
    <row r="13" spans="1:5" ht="27.75" customHeight="1">
      <c r="A13" s="21" t="s">
        <v>26</v>
      </c>
      <c r="B13" s="18" t="s">
        <v>27</v>
      </c>
      <c r="C13" s="14"/>
      <c r="D13" s="15" t="s">
        <v>28</v>
      </c>
      <c r="E13" s="16"/>
    </row>
    <row r="14" spans="1:5" ht="23.25" customHeight="1">
      <c r="B14" s="146"/>
      <c r="C14" s="147"/>
      <c r="D14" s="147"/>
      <c r="E14" s="147"/>
    </row>
    <row r="15" spans="1:5" ht="23.25" customHeight="1">
      <c r="A15" s="3" t="s">
        <v>101</v>
      </c>
    </row>
    <row r="16" spans="1:5" ht="23.25" customHeight="1">
      <c r="A16" s="4" t="s">
        <v>102</v>
      </c>
      <c r="B16" s="135"/>
      <c r="C16" s="135"/>
      <c r="D16" s="135"/>
      <c r="E16" s="136"/>
    </row>
    <row r="17" spans="1:12" ht="40.5" customHeight="1">
      <c r="A17" s="20" t="s">
        <v>103</v>
      </c>
      <c r="B17" s="106"/>
      <c r="C17" s="4" t="s">
        <v>5</v>
      </c>
      <c r="D17" s="107"/>
      <c r="E17" s="22"/>
      <c r="F17" s="5"/>
    </row>
    <row r="18" spans="1:12" ht="23.25" customHeight="1">
      <c r="A18" s="4" t="s">
        <v>2</v>
      </c>
      <c r="B18" s="141"/>
      <c r="C18" s="145"/>
      <c r="D18" s="145"/>
      <c r="E18" s="145"/>
      <c r="F18" s="6"/>
    </row>
    <row r="19" spans="1:12" ht="23.25" customHeight="1">
      <c r="A19" s="137" t="s">
        <v>104</v>
      </c>
      <c r="B19" s="9" t="s">
        <v>95</v>
      </c>
      <c r="C19" s="10"/>
      <c r="D19" s="9" t="s">
        <v>36</v>
      </c>
      <c r="E19" s="10"/>
    </row>
    <row r="20" spans="1:12" ht="23.25" customHeight="1">
      <c r="A20" s="138"/>
      <c r="B20" s="23" t="s">
        <v>35</v>
      </c>
      <c r="C20" s="10"/>
      <c r="D20" s="8" t="s">
        <v>37</v>
      </c>
      <c r="E20" s="10"/>
    </row>
    <row r="21" spans="1:12" ht="23.25" customHeight="1">
      <c r="A21" s="139"/>
      <c r="B21" s="9" t="s">
        <v>38</v>
      </c>
      <c r="C21" s="10"/>
      <c r="D21" s="9"/>
      <c r="E21" s="23"/>
    </row>
    <row r="22" spans="1:12" ht="23.25" customHeight="1">
      <c r="A22" s="4" t="s">
        <v>3</v>
      </c>
      <c r="B22" s="140"/>
      <c r="C22" s="140"/>
      <c r="D22" s="140"/>
      <c r="E22" s="141"/>
    </row>
    <row r="23" spans="1:12" ht="23.25" customHeight="1">
      <c r="A23" s="4" t="s">
        <v>4</v>
      </c>
      <c r="B23" s="140"/>
      <c r="C23" s="140"/>
      <c r="D23" s="140"/>
      <c r="E23" s="141"/>
    </row>
    <row r="24" spans="1:12" ht="23.25" customHeight="1" thickBot="1">
      <c r="A24" s="4" t="s">
        <v>105</v>
      </c>
      <c r="B24" s="96"/>
      <c r="C24" s="11"/>
      <c r="D24" s="11"/>
      <c r="E24" s="24"/>
      <c r="L24" s="109" t="s">
        <v>96</v>
      </c>
    </row>
    <row r="25" spans="1:12" ht="40.5" customHeight="1">
      <c r="A25" s="20" t="s">
        <v>89</v>
      </c>
      <c r="B25" s="142"/>
      <c r="C25" s="143"/>
      <c r="D25" s="143"/>
      <c r="E25" s="144"/>
      <c r="G25" s="130" t="s">
        <v>94</v>
      </c>
      <c r="H25" s="131"/>
      <c r="J25" s="125" t="s">
        <v>93</v>
      </c>
      <c r="K25" s="126"/>
      <c r="L25" s="127"/>
    </row>
    <row r="26" spans="1:12" ht="87" customHeight="1" thickBot="1">
      <c r="A26" s="111" t="s">
        <v>109</v>
      </c>
      <c r="B26" s="112"/>
      <c r="C26" s="113" t="s">
        <v>86</v>
      </c>
      <c r="D26" s="112"/>
      <c r="E26" s="24" t="s">
        <v>87</v>
      </c>
      <c r="F26" s="31" t="s">
        <v>92</v>
      </c>
      <c r="G26" s="97" t="str">
        <f>IFERROR(INDEX(時間数,MATCH(TRUE,基準額判定シート!E2:E9,0)),"")</f>
        <v/>
      </c>
      <c r="H26" s="128" t="str">
        <f>IF(AND(OR(B26&lt;&gt;"",D26&lt;&gt;""),OR(B27&lt;&gt;"",D27&lt;&gt;"")),"※基準額が正しく計算されませんので、「前年度」及び「本年度」における年間飛行時間は、どちらか一方のみ記入してください",IF(G26&lt;&gt;"",G26,(IF(G27&lt;&gt;"",G27,""))))</f>
        <v/>
      </c>
      <c r="J26" s="99">
        <v>1</v>
      </c>
      <c r="K26" s="122" t="str">
        <f>IF(COUNT(B26:B27)=2,H26,B25&amp;H26)</f>
        <v/>
      </c>
      <c r="L26" s="120" t="str">
        <f>IF(B25=基準額判定シート!G1,INDEX(位置情報把握システムを利用している,MATCH(事業概要!H26,時間数,0)),IF(B25=基準額判定シート!H1,INDEX(位置情報把握システムを利用していない,MATCH(事業概要!H26,時間数,0)),""))</f>
        <v/>
      </c>
    </row>
    <row r="27" spans="1:12" ht="91.5" customHeight="1" thickBot="1">
      <c r="A27" s="150" t="s">
        <v>124</v>
      </c>
      <c r="B27" s="112"/>
      <c r="C27" s="113" t="s">
        <v>86</v>
      </c>
      <c r="D27" s="112"/>
      <c r="E27" s="24" t="s">
        <v>87</v>
      </c>
      <c r="F27" s="31" t="s">
        <v>92</v>
      </c>
      <c r="G27" s="98" t="str">
        <f>IFERROR(INDEX(時間数,MATCH(TRUE,基準額判定シート!F2:F9,0)),"")</f>
        <v/>
      </c>
      <c r="H27" s="129"/>
      <c r="L27" s="121" t="s">
        <v>121</v>
      </c>
    </row>
    <row r="28" spans="1:12" ht="118.5" customHeight="1">
      <c r="A28" s="151"/>
      <c r="B28" s="111" t="s">
        <v>88</v>
      </c>
      <c r="C28" s="132"/>
      <c r="D28" s="133"/>
      <c r="E28" s="134"/>
      <c r="K28" s="109"/>
    </row>
    <row r="29" spans="1:12" ht="102.75" customHeight="1">
      <c r="A29" s="162" t="s">
        <v>110</v>
      </c>
      <c r="B29" s="162"/>
      <c r="C29" s="162"/>
      <c r="D29" s="162"/>
      <c r="E29" s="162"/>
    </row>
    <row r="30" spans="1:12" ht="102.75" customHeight="1">
      <c r="A30" s="163"/>
      <c r="B30" s="163"/>
      <c r="C30" s="163"/>
      <c r="D30" s="163"/>
      <c r="E30" s="163"/>
    </row>
    <row r="31" spans="1:12" ht="102.75" customHeight="1">
      <c r="A31" s="163"/>
      <c r="B31" s="163"/>
      <c r="C31" s="163"/>
      <c r="D31" s="163"/>
      <c r="E31" s="163"/>
    </row>
    <row r="32" spans="1:12" ht="80.25" customHeight="1">
      <c r="A32" s="163"/>
      <c r="B32" s="163"/>
      <c r="C32" s="163"/>
      <c r="D32" s="163"/>
      <c r="E32" s="163"/>
    </row>
    <row r="33" spans="1:11" ht="23.25" customHeight="1">
      <c r="A33" s="7" t="s">
        <v>106</v>
      </c>
      <c r="K33" s="109"/>
    </row>
    <row r="34" spans="1:11" ht="23.25" customHeight="1">
      <c r="A34" s="152"/>
      <c r="B34" s="153"/>
      <c r="C34" s="153"/>
      <c r="D34" s="153"/>
      <c r="E34" s="154"/>
    </row>
    <row r="35" spans="1:11" ht="23.25" customHeight="1">
      <c r="A35" s="155"/>
      <c r="B35" s="156"/>
      <c r="C35" s="156"/>
      <c r="D35" s="156"/>
      <c r="E35" s="157"/>
    </row>
    <row r="36" spans="1:11" ht="23.25" customHeight="1">
      <c r="A36" s="155"/>
      <c r="B36" s="156"/>
      <c r="C36" s="156"/>
      <c r="D36" s="156"/>
      <c r="E36" s="157"/>
    </row>
    <row r="37" spans="1:11" ht="23.25" customHeight="1">
      <c r="A37" s="155"/>
      <c r="B37" s="156"/>
      <c r="C37" s="156"/>
      <c r="D37" s="156"/>
      <c r="E37" s="157"/>
    </row>
    <row r="38" spans="1:11" ht="23.25" customHeight="1">
      <c r="A38" s="155"/>
      <c r="B38" s="156"/>
      <c r="C38" s="156"/>
      <c r="D38" s="156"/>
      <c r="E38" s="157"/>
    </row>
    <row r="39" spans="1:11" ht="23.25" customHeight="1">
      <c r="A39" s="155"/>
      <c r="B39" s="156"/>
      <c r="C39" s="156"/>
      <c r="D39" s="156"/>
      <c r="E39" s="157"/>
    </row>
    <row r="40" spans="1:11" ht="23.25" customHeight="1">
      <c r="A40" s="158"/>
      <c r="B40" s="159"/>
      <c r="C40" s="159"/>
      <c r="D40" s="159"/>
      <c r="E40" s="160"/>
    </row>
    <row r="41" spans="1:11" ht="23.25" customHeight="1">
      <c r="A41" s="147" t="s">
        <v>6</v>
      </c>
      <c r="B41" s="147"/>
      <c r="C41" s="147"/>
      <c r="D41" s="147"/>
      <c r="E41" s="147"/>
    </row>
    <row r="42" spans="1:11" ht="18.75" customHeight="1"/>
    <row r="43" spans="1:11" ht="23.25" customHeight="1">
      <c r="A43" s="161" t="s">
        <v>107</v>
      </c>
      <c r="B43" s="161"/>
    </row>
    <row r="44" spans="1:11" ht="23.25" customHeight="1">
      <c r="A44" s="4" t="s">
        <v>7</v>
      </c>
      <c r="B44" s="140"/>
      <c r="C44" s="140"/>
      <c r="D44" s="140"/>
      <c r="E44" s="141"/>
    </row>
    <row r="45" spans="1:11" ht="23.25" customHeight="1">
      <c r="A45" s="4" t="s">
        <v>8</v>
      </c>
      <c r="B45" s="140"/>
      <c r="C45" s="140"/>
      <c r="D45" s="140"/>
      <c r="E45" s="141"/>
    </row>
    <row r="46" spans="1:11" ht="23.25" customHeight="1">
      <c r="A46" s="4" t="s">
        <v>108</v>
      </c>
      <c r="B46" s="108"/>
      <c r="C46" s="9"/>
      <c r="D46" s="9"/>
      <c r="E46" s="23"/>
    </row>
    <row r="47" spans="1:11" ht="23.25" customHeight="1">
      <c r="A47" s="147" t="s">
        <v>9</v>
      </c>
      <c r="B47" s="147"/>
      <c r="C47" s="147"/>
      <c r="D47" s="147"/>
      <c r="E47" s="147"/>
    </row>
    <row r="48" spans="1:11" ht="23.25" customHeight="1">
      <c r="A48" s="6"/>
      <c r="B48" s="6"/>
      <c r="C48" s="6"/>
      <c r="D48" s="6"/>
      <c r="E48" s="6"/>
    </row>
  </sheetData>
  <mergeCells count="24">
    <mergeCell ref="A27:A28"/>
    <mergeCell ref="A34:E40"/>
    <mergeCell ref="A47:E47"/>
    <mergeCell ref="A41:E41"/>
    <mergeCell ref="A43:B43"/>
    <mergeCell ref="B44:E44"/>
    <mergeCell ref="B45:E45"/>
    <mergeCell ref="A29:E32"/>
    <mergeCell ref="A19:A21"/>
    <mergeCell ref="B22:E22"/>
    <mergeCell ref="B23:E23"/>
    <mergeCell ref="B25:E25"/>
    <mergeCell ref="B5:E5"/>
    <mergeCell ref="B18:E18"/>
    <mergeCell ref="B8:E8"/>
    <mergeCell ref="B9:E9"/>
    <mergeCell ref="B10:E10"/>
    <mergeCell ref="B14:E14"/>
    <mergeCell ref="B12:E12"/>
    <mergeCell ref="J25:L25"/>
    <mergeCell ref="H26:H27"/>
    <mergeCell ref="G25:H25"/>
    <mergeCell ref="C28:E28"/>
    <mergeCell ref="B16:E16"/>
  </mergeCells>
  <phoneticPr fontId="1"/>
  <dataValidations count="7">
    <dataValidation type="list" allowBlank="1" showInputMessage="1" showErrorMessage="1" sqref="B10:E10" xr:uid="{00000000-0002-0000-0000-000000000000}">
      <formula1>"飛行場,病院屋上ヘリポート,病院敷地内地上ヘリポート,病院飛び地内ヘリポート,病院敷地外（飛行場を除く）"</formula1>
    </dataValidation>
    <dataValidation type="list" allowBlank="1" showInputMessage="1" showErrorMessage="1" sqref="C13 B12:E12" xr:uid="{00000000-0002-0000-0000-000001000000}">
      <formula1>"有,無"</formula1>
    </dataValidation>
    <dataValidation type="custom" allowBlank="1" showInputMessage="1" showErrorMessage="1" sqref="C11" xr:uid="{00000000-0002-0000-0000-000002000000}">
      <formula1>MOD(C11,10)=0</formula1>
    </dataValidation>
    <dataValidation type="custom" allowBlank="1" showInputMessage="1" showErrorMessage="1" sqref="E11" xr:uid="{00000000-0002-0000-0000-000003000000}">
      <formula1>MOD(E11,30)=0</formula1>
    </dataValidation>
    <dataValidation type="list" allowBlank="1" showInputMessage="1" showErrorMessage="1" sqref="B25:E25" xr:uid="{00000000-0002-0000-0000-000004000000}">
      <formula1>"位置情報把握システムを利用している,位置情報把握システムを利用していない"</formula1>
    </dataValidation>
    <dataValidation type="whole" operator="greaterThanOrEqual" allowBlank="1" showInputMessage="1" showErrorMessage="1" sqref="B26:B27" xr:uid="{00000000-0002-0000-0000-000005000000}">
      <formula1>0</formula1>
    </dataValidation>
    <dataValidation type="whole" allowBlank="1" showInputMessage="1" showErrorMessage="1" sqref="D26:D27" xr:uid="{00000000-0002-0000-0000-000006000000}">
      <formula1>0</formula1>
      <formula2>59</formula2>
    </dataValidation>
  </dataValidations>
  <printOptions horizontalCentered="1"/>
  <pageMargins left="0.59055118110236227" right="0.59055118110236227" top="0.59055118110236227" bottom="0.59055118110236227" header="0.51181102362204722" footer="0.39370078740157483"/>
  <pageSetup paperSize="9" scale="98" fitToWidth="0" fitToHeight="0" orientation="portrait" blackAndWhite="1" r:id="rId1"/>
  <headerFooter alignWithMargins="0">
    <oddFooter>&amp;C&amp;"ＭＳ ゴシック,標準"&amp;10&amp;P</oddFooter>
  </headerFooter>
  <rowBreaks count="2" manualBreakCount="2">
    <brk id="25" max="4" man="1"/>
    <brk id="32" max="4"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9"/>
  <sheetViews>
    <sheetView view="pageBreakPreview" zoomScaleNormal="100" zoomScaleSheetLayoutView="100" workbookViewId="0">
      <pane xSplit="1" ySplit="6" topLeftCell="B7" activePane="bottomRight" state="frozen"/>
      <selection pane="topRight" activeCell="B1" sqref="B1"/>
      <selection pane="bottomLeft" activeCell="A7" sqref="A7"/>
      <selection pane="bottomRight" activeCell="D8" sqref="D8"/>
    </sheetView>
  </sheetViews>
  <sheetFormatPr defaultRowHeight="14.25"/>
  <cols>
    <col min="1" max="1" width="47" style="1" bestFit="1" customWidth="1"/>
    <col min="2" max="2" width="12.5" style="1" customWidth="1"/>
    <col min="3" max="3" width="25" style="1" customWidth="1"/>
    <col min="4" max="4" width="12.5" style="29" customWidth="1"/>
    <col min="5" max="5" width="12.375" style="1" customWidth="1"/>
    <col min="6" max="16384" width="9" style="1"/>
  </cols>
  <sheetData>
    <row r="1" spans="1:5">
      <c r="A1" s="1" t="s">
        <v>49</v>
      </c>
    </row>
    <row r="2" spans="1:5">
      <c r="A2" s="12" t="s">
        <v>60</v>
      </c>
      <c r="B2" s="12"/>
      <c r="C2" s="12"/>
      <c r="D2" s="30"/>
      <c r="E2" s="12"/>
    </row>
    <row r="3" spans="1:5">
      <c r="A3" s="31"/>
      <c r="B3" s="31"/>
      <c r="C3" s="31"/>
      <c r="D3" s="32"/>
      <c r="E3" s="31"/>
    </row>
    <row r="4" spans="1:5">
      <c r="A4" s="1" t="s">
        <v>10</v>
      </c>
      <c r="E4" s="33">
        <f>事業概要!B8</f>
        <v>0</v>
      </c>
    </row>
    <row r="5" spans="1:5">
      <c r="A5" s="34" t="s">
        <v>11</v>
      </c>
      <c r="B5" s="4" t="s">
        <v>65</v>
      </c>
      <c r="C5" s="4" t="s">
        <v>14</v>
      </c>
      <c r="D5" s="35" t="s">
        <v>12</v>
      </c>
      <c r="E5" s="36" t="s">
        <v>13</v>
      </c>
    </row>
    <row r="6" spans="1:5" ht="28.5">
      <c r="A6" s="95" t="s">
        <v>45</v>
      </c>
      <c r="B6" s="37" t="s">
        <v>15</v>
      </c>
      <c r="C6" s="37"/>
      <c r="D6" s="38" t="s">
        <v>15</v>
      </c>
      <c r="E6" s="39" t="s">
        <v>15</v>
      </c>
    </row>
    <row r="7" spans="1:5">
      <c r="A7" s="89"/>
      <c r="B7" s="37"/>
      <c r="C7" s="37"/>
      <c r="D7" s="40" t="s">
        <v>46</v>
      </c>
      <c r="E7" s="138"/>
    </row>
    <row r="8" spans="1:5">
      <c r="A8" s="89"/>
      <c r="B8" s="41"/>
      <c r="C8" s="41"/>
      <c r="D8" s="40" t="e">
        <f>事業概要!L26*1000</f>
        <v>#VALUE!</v>
      </c>
      <c r="E8" s="138"/>
    </row>
    <row r="9" spans="1:5">
      <c r="A9" s="42" t="s">
        <v>53</v>
      </c>
      <c r="B9" s="44"/>
      <c r="C9" s="43"/>
      <c r="D9" s="40"/>
      <c r="E9" s="138"/>
    </row>
    <row r="10" spans="1:5">
      <c r="A10" s="42" t="s">
        <v>54</v>
      </c>
      <c r="B10" s="44"/>
      <c r="C10" s="43"/>
      <c r="D10" s="40" t="s">
        <v>44</v>
      </c>
      <c r="E10" s="138"/>
    </row>
    <row r="11" spans="1:5">
      <c r="A11" s="42" t="s">
        <v>32</v>
      </c>
      <c r="B11" s="44"/>
      <c r="C11" s="43"/>
      <c r="D11" s="44"/>
      <c r="E11" s="138"/>
    </row>
    <row r="12" spans="1:5">
      <c r="A12" s="42" t="s">
        <v>55</v>
      </c>
      <c r="B12" s="44"/>
      <c r="C12" s="43"/>
      <c r="D12" s="45"/>
      <c r="E12" s="138"/>
    </row>
    <row r="13" spans="1:5">
      <c r="A13" s="42" t="s">
        <v>56</v>
      </c>
      <c r="B13" s="44"/>
      <c r="C13" s="43"/>
      <c r="D13" s="45"/>
      <c r="E13" s="138"/>
    </row>
    <row r="14" spans="1:5">
      <c r="A14" s="46" t="s">
        <v>47</v>
      </c>
      <c r="B14" s="48">
        <f>SUM(B8:B13)</f>
        <v>0</v>
      </c>
      <c r="C14" s="47"/>
      <c r="D14" s="48">
        <f>IF(B14&gt;0,D8*D11/12,0)</f>
        <v>0</v>
      </c>
      <c r="E14" s="138"/>
    </row>
    <row r="15" spans="1:5">
      <c r="A15" s="49" t="s">
        <v>18</v>
      </c>
      <c r="B15" s="41"/>
      <c r="C15" s="41"/>
      <c r="D15" s="40" t="s">
        <v>44</v>
      </c>
      <c r="E15" s="138"/>
    </row>
    <row r="16" spans="1:5">
      <c r="A16" s="42" t="s">
        <v>39</v>
      </c>
      <c r="B16" s="44"/>
      <c r="C16" s="43"/>
      <c r="D16" s="90">
        <f>D$11</f>
        <v>0</v>
      </c>
      <c r="E16" s="138"/>
    </row>
    <row r="17" spans="1:5">
      <c r="A17" s="42" t="s">
        <v>40</v>
      </c>
      <c r="B17" s="44"/>
      <c r="C17" s="43"/>
      <c r="D17" s="90"/>
      <c r="E17" s="138"/>
    </row>
    <row r="18" spans="1:5">
      <c r="A18" s="42" t="s">
        <v>42</v>
      </c>
      <c r="B18" s="44"/>
      <c r="C18" s="43"/>
      <c r="D18" s="50"/>
      <c r="E18" s="138"/>
    </row>
    <row r="19" spans="1:5">
      <c r="A19" s="42" t="s">
        <v>41</v>
      </c>
      <c r="B19" s="44"/>
      <c r="C19" s="43"/>
      <c r="D19" s="50"/>
      <c r="E19" s="138"/>
    </row>
    <row r="20" spans="1:5">
      <c r="A20" s="46" t="s">
        <v>17</v>
      </c>
      <c r="B20" s="48">
        <f>SUM(B16:B19)</f>
        <v>0</v>
      </c>
      <c r="C20" s="47"/>
      <c r="D20" s="51">
        <f>IF(B20&gt;0,D16*17917000/12,0)</f>
        <v>0</v>
      </c>
      <c r="E20" s="138"/>
    </row>
    <row r="21" spans="1:5">
      <c r="A21" s="49" t="s">
        <v>24</v>
      </c>
      <c r="B21" s="41"/>
      <c r="C21" s="41"/>
      <c r="D21" s="40" t="s">
        <v>44</v>
      </c>
      <c r="E21" s="138"/>
    </row>
    <row r="22" spans="1:5">
      <c r="A22" s="42" t="s">
        <v>80</v>
      </c>
      <c r="B22" s="44"/>
      <c r="C22" s="43"/>
      <c r="D22" s="90">
        <f>D$11</f>
        <v>0</v>
      </c>
      <c r="E22" s="138"/>
    </row>
    <row r="23" spans="1:5">
      <c r="A23" s="42" t="s">
        <v>69</v>
      </c>
      <c r="B23" s="44"/>
      <c r="C23" s="43"/>
      <c r="E23" s="138"/>
    </row>
    <row r="24" spans="1:5">
      <c r="A24" s="42" t="s">
        <v>81</v>
      </c>
      <c r="B24" s="44"/>
      <c r="C24" s="43"/>
      <c r="D24" s="50"/>
      <c r="E24" s="138"/>
    </row>
    <row r="25" spans="1:5">
      <c r="A25" s="42" t="s">
        <v>63</v>
      </c>
      <c r="B25" s="44"/>
      <c r="C25" s="43"/>
      <c r="D25" s="50"/>
      <c r="E25" s="138"/>
    </row>
    <row r="26" spans="1:5">
      <c r="A26" s="46" t="s">
        <v>17</v>
      </c>
      <c r="B26" s="48">
        <f>SUM(B22:B25)</f>
        <v>0</v>
      </c>
      <c r="C26" s="47"/>
      <c r="D26" s="51">
        <f>IF(B26&gt;0,D22*1942000/12,0)</f>
        <v>0</v>
      </c>
      <c r="E26" s="138"/>
    </row>
    <row r="27" spans="1:5">
      <c r="A27" s="49" t="s">
        <v>19</v>
      </c>
      <c r="B27" s="41"/>
      <c r="C27" s="41"/>
      <c r="D27" s="50"/>
      <c r="E27" s="138"/>
    </row>
    <row r="28" spans="1:5">
      <c r="A28" s="42" t="s">
        <v>70</v>
      </c>
      <c r="B28" s="44"/>
      <c r="C28" s="43"/>
      <c r="D28" s="40"/>
      <c r="E28" s="138"/>
    </row>
    <row r="29" spans="1:5">
      <c r="A29" s="42" t="s">
        <v>58</v>
      </c>
      <c r="B29" s="44"/>
      <c r="C29" s="43"/>
      <c r="D29" s="90"/>
      <c r="E29" s="138"/>
    </row>
    <row r="30" spans="1:5">
      <c r="A30" s="42" t="s">
        <v>31</v>
      </c>
      <c r="B30" s="44"/>
      <c r="C30" s="43"/>
      <c r="D30" s="50"/>
      <c r="E30" s="138"/>
    </row>
    <row r="31" spans="1:5">
      <c r="A31" s="42" t="s">
        <v>43</v>
      </c>
      <c r="B31" s="44"/>
      <c r="C31" s="43"/>
      <c r="D31" s="50"/>
      <c r="E31" s="138"/>
    </row>
    <row r="32" spans="1:5">
      <c r="A32" s="42" t="s">
        <v>33</v>
      </c>
      <c r="B32" s="44"/>
      <c r="C32" s="43"/>
      <c r="D32" s="50"/>
      <c r="E32" s="138"/>
    </row>
    <row r="33" spans="1:5">
      <c r="A33" s="42" t="s">
        <v>62</v>
      </c>
      <c r="B33" s="44"/>
      <c r="C33" s="43"/>
      <c r="D33" s="50"/>
      <c r="E33" s="138"/>
    </row>
    <row r="34" spans="1:5">
      <c r="A34" s="42" t="s">
        <v>61</v>
      </c>
      <c r="B34" s="44"/>
      <c r="C34" s="43"/>
      <c r="D34" s="50"/>
      <c r="E34" s="138"/>
    </row>
    <row r="35" spans="1:5">
      <c r="A35" s="52"/>
      <c r="B35" s="53"/>
      <c r="C35" s="53"/>
      <c r="D35" s="50"/>
      <c r="E35" s="138"/>
    </row>
    <row r="36" spans="1:5">
      <c r="A36" s="46" t="s">
        <v>17</v>
      </c>
      <c r="B36" s="87">
        <f>SUM(B28:B35)</f>
        <v>0</v>
      </c>
      <c r="C36" s="92"/>
      <c r="D36" s="51">
        <f>IF(B36&gt;0,3542000,0)</f>
        <v>0</v>
      </c>
      <c r="E36" s="138"/>
    </row>
    <row r="37" spans="1:5">
      <c r="A37" s="49" t="s">
        <v>83</v>
      </c>
      <c r="B37" s="91"/>
      <c r="C37" s="91"/>
      <c r="D37" s="40"/>
      <c r="E37" s="138"/>
    </row>
    <row r="38" spans="1:5">
      <c r="A38" s="42" t="s">
        <v>80</v>
      </c>
      <c r="B38" s="44"/>
      <c r="C38" s="43"/>
      <c r="D38" s="90"/>
      <c r="E38" s="138"/>
    </row>
    <row r="39" spans="1:5">
      <c r="A39" s="42" t="s">
        <v>69</v>
      </c>
      <c r="B39" s="44"/>
      <c r="C39" s="43"/>
      <c r="E39" s="138"/>
    </row>
    <row r="40" spans="1:5">
      <c r="A40" s="42" t="s">
        <v>81</v>
      </c>
      <c r="B40" s="44"/>
      <c r="C40" s="43"/>
      <c r="D40" s="50"/>
      <c r="E40" s="138"/>
    </row>
    <row r="41" spans="1:5">
      <c r="A41" s="42" t="s">
        <v>63</v>
      </c>
      <c r="B41" s="44"/>
      <c r="C41" s="43"/>
      <c r="D41" s="50"/>
      <c r="E41" s="138"/>
    </row>
    <row r="42" spans="1:5">
      <c r="A42" s="46" t="s">
        <v>17</v>
      </c>
      <c r="B42" s="48">
        <f>SUM(B38:B41)</f>
        <v>0</v>
      </c>
      <c r="C42" s="92"/>
      <c r="D42" s="51">
        <f>IF(B42&gt;0,1086000,0)</f>
        <v>0</v>
      </c>
      <c r="E42" s="138"/>
    </row>
    <row r="43" spans="1:5">
      <c r="A43" s="54" t="s">
        <v>84</v>
      </c>
      <c r="B43" s="100">
        <f>SUM(B14,B20,B26,B36,B42)</f>
        <v>0</v>
      </c>
      <c r="C43" s="22"/>
      <c r="D43" s="55">
        <f>SUM(D14,D20,D26,D36,D42)</f>
        <v>0</v>
      </c>
      <c r="E43" s="55">
        <f>MIN(B43,D43)</f>
        <v>0</v>
      </c>
    </row>
    <row r="44" spans="1:5">
      <c r="A44" s="49" t="s">
        <v>30</v>
      </c>
      <c r="B44" s="41"/>
      <c r="C44" s="41"/>
      <c r="D44" s="50"/>
      <c r="E44" s="56"/>
    </row>
    <row r="45" spans="1:5">
      <c r="A45" s="57" t="s">
        <v>51</v>
      </c>
      <c r="B45" s="44"/>
      <c r="C45" s="43"/>
      <c r="D45" s="50"/>
      <c r="E45" s="56"/>
    </row>
    <row r="46" spans="1:5">
      <c r="A46" s="57" t="s">
        <v>51</v>
      </c>
      <c r="B46" s="44"/>
      <c r="C46" s="43"/>
      <c r="D46" s="50"/>
      <c r="E46" s="56"/>
    </row>
    <row r="47" spans="1:5">
      <c r="A47" s="58"/>
      <c r="B47" s="101"/>
      <c r="C47" s="59"/>
      <c r="D47" s="51"/>
      <c r="E47" s="60"/>
    </row>
    <row r="48" spans="1:5">
      <c r="A48" s="54" t="s">
        <v>85</v>
      </c>
      <c r="B48" s="40">
        <f>SUM(B45:B47)</f>
        <v>0</v>
      </c>
      <c r="C48" s="41"/>
      <c r="D48" s="50"/>
      <c r="E48" s="56"/>
    </row>
    <row r="49" spans="1:5">
      <c r="A49" s="54" t="s">
        <v>59</v>
      </c>
      <c r="B49" s="100">
        <f>SUM(B43,B48)</f>
        <v>0</v>
      </c>
      <c r="C49" s="22"/>
      <c r="D49" s="55"/>
      <c r="E49" s="61"/>
    </row>
    <row r="50" spans="1:5">
      <c r="A50" s="1" t="s">
        <v>79</v>
      </c>
      <c r="B50" s="27"/>
      <c r="C50" s="27"/>
      <c r="D50" s="62"/>
      <c r="E50" s="27"/>
    </row>
    <row r="51" spans="1:5">
      <c r="A51" s="28"/>
      <c r="B51" s="28"/>
      <c r="C51" s="28"/>
      <c r="D51" s="63"/>
      <c r="E51" s="28"/>
    </row>
    <row r="52" spans="1:5">
      <c r="A52" s="1" t="s">
        <v>20</v>
      </c>
    </row>
    <row r="53" spans="1:5">
      <c r="A53" s="4" t="s">
        <v>11</v>
      </c>
      <c r="B53" s="4" t="s">
        <v>66</v>
      </c>
      <c r="C53" s="64" t="s">
        <v>14</v>
      </c>
      <c r="D53" s="65"/>
      <c r="E53" s="66"/>
    </row>
    <row r="54" spans="1:5">
      <c r="A54" s="26"/>
      <c r="B54" s="37" t="s">
        <v>15</v>
      </c>
      <c r="C54" s="67"/>
      <c r="D54" s="68"/>
      <c r="E54" s="17"/>
    </row>
    <row r="55" spans="1:5">
      <c r="A55" s="69" t="s">
        <v>23</v>
      </c>
      <c r="B55" s="102"/>
      <c r="C55" s="164"/>
      <c r="D55" s="165"/>
      <c r="E55" s="166"/>
    </row>
    <row r="56" spans="1:5">
      <c r="A56" s="8" t="s">
        <v>21</v>
      </c>
      <c r="B56" s="103"/>
      <c r="C56" s="164"/>
      <c r="D56" s="165"/>
      <c r="E56" s="166"/>
    </row>
    <row r="57" spans="1:5">
      <c r="A57" s="4" t="s">
        <v>67</v>
      </c>
      <c r="B57" s="104">
        <f>SUM(B55:B56)</f>
        <v>0</v>
      </c>
      <c r="C57" s="70"/>
      <c r="D57" s="71"/>
      <c r="E57" s="23"/>
    </row>
    <row r="58" spans="1:5">
      <c r="A58" s="167" t="s">
        <v>68</v>
      </c>
      <c r="B58" s="167"/>
      <c r="C58" s="167"/>
      <c r="D58" s="167"/>
      <c r="E58" s="167"/>
    </row>
    <row r="59" spans="1:5">
      <c r="A59" s="168"/>
      <c r="B59" s="168"/>
      <c r="C59" s="168"/>
      <c r="D59" s="168"/>
      <c r="E59" s="168"/>
    </row>
  </sheetData>
  <mergeCells count="4">
    <mergeCell ref="C55:E55"/>
    <mergeCell ref="C56:E56"/>
    <mergeCell ref="A58:E59"/>
    <mergeCell ref="E7:E42"/>
  </mergeCells>
  <phoneticPr fontId="1"/>
  <dataValidations count="1">
    <dataValidation type="whole" allowBlank="1" showInputMessage="1" showErrorMessage="1" sqref="D11" xr:uid="{00000000-0002-0000-0100-000000000000}">
      <formula1>0</formula1>
      <formula2>12</formula2>
    </dataValidation>
  </dataValidations>
  <printOptions horizontalCentered="1"/>
  <pageMargins left="0.59055118110236227" right="0.59055118110236227" top="0.59055118110236227" bottom="0.59055118110236227" header="0.51181102362204722" footer="0.39370078740157483"/>
  <pageSetup paperSize="9" scale="83" fitToHeight="0" orientation="portrait" blackAndWhite="1" cellComments="asDisplayed" r:id="rId1"/>
  <headerFooter alignWithMargins="0">
    <oddFooter>&amp;C&amp;"ＭＳ ゴシック,標準"&amp;10&amp;P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3"/>
  <sheetViews>
    <sheetView tabSelected="1" view="pageBreakPreview" zoomScaleNormal="100" zoomScaleSheetLayoutView="100" workbookViewId="0">
      <pane xSplit="1" ySplit="6" topLeftCell="B7" activePane="bottomRight" state="frozen"/>
      <selection pane="topRight" activeCell="B1" sqref="B1"/>
      <selection pane="bottomLeft" activeCell="A7" sqref="A7"/>
      <selection pane="bottomRight" activeCell="D13" sqref="D13"/>
    </sheetView>
  </sheetViews>
  <sheetFormatPr defaultRowHeight="14.25"/>
  <cols>
    <col min="1" max="1" width="37" style="1" customWidth="1"/>
    <col min="2" max="2" width="12.5" style="1" customWidth="1"/>
    <col min="3" max="3" width="25" style="1" customWidth="1"/>
    <col min="4" max="4" width="12.5" style="29" customWidth="1"/>
    <col min="5" max="5" width="12.375" style="1" customWidth="1"/>
    <col min="6" max="16384" width="9" style="1"/>
  </cols>
  <sheetData>
    <row r="1" spans="1:5">
      <c r="A1" s="1" t="s">
        <v>50</v>
      </c>
    </row>
    <row r="2" spans="1:5">
      <c r="A2" s="12" t="s">
        <v>52</v>
      </c>
      <c r="B2" s="12"/>
      <c r="C2" s="12"/>
      <c r="D2" s="30"/>
      <c r="E2" s="12"/>
    </row>
    <row r="3" spans="1:5">
      <c r="A3" s="31"/>
      <c r="B3" s="31"/>
      <c r="C3" s="31"/>
      <c r="D3" s="32"/>
      <c r="E3" s="31"/>
    </row>
    <row r="4" spans="1:5">
      <c r="A4" s="1" t="s">
        <v>10</v>
      </c>
      <c r="E4" s="72">
        <f>事業概要!B8</f>
        <v>0</v>
      </c>
    </row>
    <row r="5" spans="1:5">
      <c r="A5" s="25" t="s">
        <v>11</v>
      </c>
      <c r="B5" s="25" t="s">
        <v>65</v>
      </c>
      <c r="C5" s="25" t="s">
        <v>14</v>
      </c>
      <c r="D5" s="73" t="s">
        <v>12</v>
      </c>
      <c r="E5" s="25" t="s">
        <v>13</v>
      </c>
    </row>
    <row r="6" spans="1:5">
      <c r="A6" s="74"/>
      <c r="B6" s="75" t="s">
        <v>15</v>
      </c>
      <c r="C6" s="74"/>
      <c r="D6" s="76" t="s">
        <v>15</v>
      </c>
      <c r="E6" s="75" t="s">
        <v>15</v>
      </c>
    </row>
    <row r="7" spans="1:5">
      <c r="A7" s="77" t="s">
        <v>16</v>
      </c>
      <c r="B7" s="44"/>
      <c r="C7" s="43"/>
      <c r="D7" s="40" t="s">
        <v>44</v>
      </c>
      <c r="E7" s="170"/>
    </row>
    <row r="8" spans="1:5">
      <c r="A8" s="78" t="s">
        <v>53</v>
      </c>
      <c r="B8" s="44"/>
      <c r="C8" s="43"/>
      <c r="D8" s="44"/>
      <c r="E8" s="170"/>
    </row>
    <row r="9" spans="1:5">
      <c r="A9" s="78" t="s">
        <v>54</v>
      </c>
      <c r="B9" s="44"/>
      <c r="C9" s="43"/>
      <c r="D9" s="45"/>
      <c r="E9" s="170"/>
    </row>
    <row r="10" spans="1:5">
      <c r="A10" s="78" t="s">
        <v>32</v>
      </c>
      <c r="B10" s="44"/>
      <c r="C10" s="43"/>
      <c r="D10" s="45"/>
      <c r="E10" s="170"/>
    </row>
    <row r="11" spans="1:5">
      <c r="A11" s="78" t="s">
        <v>55</v>
      </c>
      <c r="B11" s="44"/>
      <c r="C11" s="43"/>
      <c r="D11" s="45"/>
      <c r="E11" s="170"/>
    </row>
    <row r="12" spans="1:5">
      <c r="A12" s="78" t="s">
        <v>56</v>
      </c>
      <c r="B12" s="44"/>
      <c r="C12" s="43"/>
      <c r="D12" s="45"/>
      <c r="E12" s="170"/>
    </row>
    <row r="13" spans="1:5">
      <c r="A13" s="79" t="s">
        <v>17</v>
      </c>
      <c r="B13" s="48">
        <f>SUM(B7:B12)</f>
        <v>0</v>
      </c>
      <c r="C13" s="47"/>
      <c r="D13" s="48">
        <f>IF(B13&gt;0,D8*33343000/12,0)</f>
        <v>0</v>
      </c>
      <c r="E13" s="170"/>
    </row>
    <row r="14" spans="1:5">
      <c r="A14" s="77" t="s">
        <v>18</v>
      </c>
      <c r="B14" s="41"/>
      <c r="C14" s="41"/>
      <c r="D14" s="40" t="s">
        <v>44</v>
      </c>
      <c r="E14" s="170"/>
    </row>
    <row r="15" spans="1:5">
      <c r="A15" s="78" t="s">
        <v>39</v>
      </c>
      <c r="B15" s="44"/>
      <c r="C15" s="43"/>
      <c r="D15" s="40">
        <f>D8</f>
        <v>0</v>
      </c>
      <c r="E15" s="170"/>
    </row>
    <row r="16" spans="1:5">
      <c r="A16" s="78" t="s">
        <v>40</v>
      </c>
      <c r="B16" s="44"/>
      <c r="C16" s="43"/>
      <c r="D16" s="40"/>
      <c r="E16" s="170"/>
    </row>
    <row r="17" spans="1:5">
      <c r="A17" s="78" t="s">
        <v>42</v>
      </c>
      <c r="B17" s="44"/>
      <c r="C17" s="43"/>
      <c r="D17" s="40"/>
      <c r="E17" s="170"/>
    </row>
    <row r="18" spans="1:5">
      <c r="A18" s="78" t="s">
        <v>41</v>
      </c>
      <c r="B18" s="44"/>
      <c r="C18" s="43"/>
      <c r="D18" s="40"/>
      <c r="E18" s="170"/>
    </row>
    <row r="19" spans="1:5">
      <c r="A19" s="80" t="s">
        <v>17</v>
      </c>
      <c r="B19" s="90">
        <f>SUM(B15:B18)</f>
        <v>0</v>
      </c>
      <c r="C19" s="41"/>
      <c r="D19" s="40">
        <f>IF(B19&gt;0,17917000*D15/12,0)</f>
        <v>0</v>
      </c>
      <c r="E19" s="170"/>
    </row>
    <row r="20" spans="1:5">
      <c r="A20" s="81" t="s">
        <v>25</v>
      </c>
      <c r="B20" s="74"/>
      <c r="C20" s="74"/>
      <c r="D20" s="82"/>
      <c r="E20" s="170"/>
    </row>
    <row r="21" spans="1:5">
      <c r="A21" s="83" t="s">
        <v>80</v>
      </c>
      <c r="B21" s="44"/>
      <c r="C21" s="43"/>
      <c r="D21" s="40"/>
      <c r="E21" s="170"/>
    </row>
    <row r="22" spans="1:5">
      <c r="A22" s="83" t="s">
        <v>69</v>
      </c>
      <c r="B22" s="44"/>
      <c r="C22" s="43"/>
      <c r="D22" s="40"/>
      <c r="E22" s="170"/>
    </row>
    <row r="23" spans="1:5">
      <c r="A23" s="83" t="s">
        <v>57</v>
      </c>
      <c r="B23" s="44"/>
      <c r="C23" s="43"/>
      <c r="D23" s="40"/>
      <c r="E23" s="170"/>
    </row>
    <row r="24" spans="1:5">
      <c r="A24" s="83" t="s">
        <v>58</v>
      </c>
      <c r="B24" s="44"/>
      <c r="C24" s="43"/>
      <c r="D24" s="40"/>
      <c r="E24" s="170"/>
    </row>
    <row r="25" spans="1:5">
      <c r="A25" s="83" t="s">
        <v>71</v>
      </c>
      <c r="B25" s="44"/>
      <c r="C25" s="43"/>
      <c r="D25" s="40"/>
      <c r="E25" s="170"/>
    </row>
    <row r="26" spans="1:5">
      <c r="A26" s="83" t="s">
        <v>72</v>
      </c>
      <c r="B26" s="44"/>
      <c r="C26" s="43"/>
      <c r="D26" s="40"/>
      <c r="E26" s="170"/>
    </row>
    <row r="27" spans="1:5">
      <c r="A27" s="83" t="s">
        <v>75</v>
      </c>
      <c r="B27" s="44"/>
      <c r="C27" s="43"/>
      <c r="D27" s="40"/>
      <c r="E27" s="170"/>
    </row>
    <row r="28" spans="1:5">
      <c r="A28" s="83" t="s">
        <v>73</v>
      </c>
      <c r="B28" s="44"/>
      <c r="C28" s="43"/>
      <c r="D28" s="40"/>
      <c r="E28" s="170"/>
    </row>
    <row r="29" spans="1:5">
      <c r="A29" s="83" t="s">
        <v>76</v>
      </c>
      <c r="B29" s="44"/>
      <c r="C29" s="43"/>
      <c r="D29" s="40"/>
      <c r="E29" s="170"/>
    </row>
    <row r="30" spans="1:5">
      <c r="A30" s="83" t="s">
        <v>82</v>
      </c>
      <c r="B30" s="44"/>
      <c r="C30" s="43"/>
      <c r="D30" s="40"/>
      <c r="E30" s="170"/>
    </row>
    <row r="31" spans="1:5">
      <c r="A31" s="84" t="s">
        <v>77</v>
      </c>
      <c r="B31" s="44"/>
      <c r="C31" s="43"/>
      <c r="D31" s="40"/>
      <c r="E31" s="170"/>
    </row>
    <row r="32" spans="1:5">
      <c r="A32" s="83" t="s">
        <v>74</v>
      </c>
      <c r="B32" s="44"/>
      <c r="C32" s="43"/>
      <c r="D32" s="40"/>
      <c r="E32" s="170"/>
    </row>
    <row r="33" spans="1:5">
      <c r="A33" s="83" t="s">
        <v>78</v>
      </c>
      <c r="B33" s="44"/>
      <c r="C33" s="43"/>
      <c r="D33" s="40"/>
      <c r="E33" s="170"/>
    </row>
    <row r="34" spans="1:5">
      <c r="A34" s="85" t="s">
        <v>17</v>
      </c>
      <c r="B34" s="87">
        <f>SUM(B21:B33)</f>
        <v>0</v>
      </c>
      <c r="C34" s="86"/>
      <c r="D34" s="87">
        <f>IF(B34&gt;0,22000000,0)</f>
        <v>0</v>
      </c>
      <c r="E34" s="171"/>
    </row>
    <row r="35" spans="1:5">
      <c r="A35" s="54" t="s">
        <v>84</v>
      </c>
      <c r="B35" s="40">
        <f>SUM(B13,B19,B34)</f>
        <v>0</v>
      </c>
      <c r="C35" s="41"/>
      <c r="D35" s="40">
        <f>SUM(D13,D19,D34)</f>
        <v>0</v>
      </c>
      <c r="E35" s="40">
        <f>MIN(B35,D35)</f>
        <v>0</v>
      </c>
    </row>
    <row r="36" spans="1:5">
      <c r="A36" s="81" t="s">
        <v>30</v>
      </c>
      <c r="B36" s="74"/>
      <c r="C36" s="74"/>
      <c r="D36" s="82"/>
      <c r="E36" s="74"/>
    </row>
    <row r="37" spans="1:5">
      <c r="A37" s="88" t="s">
        <v>51</v>
      </c>
      <c r="B37" s="44"/>
      <c r="C37" s="41"/>
      <c r="D37" s="40"/>
      <c r="E37" s="41"/>
    </row>
    <row r="38" spans="1:5">
      <c r="A38" s="88" t="s">
        <v>51</v>
      </c>
      <c r="B38" s="44"/>
      <c r="C38" s="41"/>
      <c r="D38" s="40"/>
      <c r="E38" s="41"/>
    </row>
    <row r="39" spans="1:5">
      <c r="A39" s="94"/>
      <c r="B39" s="101"/>
      <c r="C39" s="93"/>
      <c r="D39" s="48"/>
      <c r="E39" s="93"/>
    </row>
    <row r="40" spans="1:5">
      <c r="A40" s="46" t="s">
        <v>85</v>
      </c>
      <c r="B40" s="48">
        <f>SUM(B37:B39)</f>
        <v>0</v>
      </c>
      <c r="C40" s="47"/>
      <c r="D40" s="48"/>
      <c r="E40" s="47"/>
    </row>
    <row r="41" spans="1:5">
      <c r="A41" s="79" t="s">
        <v>59</v>
      </c>
      <c r="B41" s="48">
        <f>SUM(B35,B40)</f>
        <v>0</v>
      </c>
      <c r="C41" s="47"/>
      <c r="D41" s="48"/>
      <c r="E41" s="47"/>
    </row>
    <row r="42" spans="1:5">
      <c r="A42" s="169" t="s">
        <v>34</v>
      </c>
      <c r="B42" s="169"/>
      <c r="C42" s="169"/>
      <c r="D42" s="169"/>
      <c r="E42" s="169"/>
    </row>
    <row r="43" spans="1:5">
      <c r="A43" s="169"/>
      <c r="B43" s="169"/>
      <c r="C43" s="169"/>
      <c r="D43" s="169"/>
      <c r="E43" s="169"/>
    </row>
  </sheetData>
  <mergeCells count="2">
    <mergeCell ref="A42:E43"/>
    <mergeCell ref="E7:E34"/>
  </mergeCells>
  <phoneticPr fontId="1"/>
  <dataValidations count="1">
    <dataValidation type="whole" allowBlank="1" showInputMessage="1" showErrorMessage="1" sqref="D8" xr:uid="{00000000-0002-0000-0200-000000000000}">
      <formula1>0</formula1>
      <formula2>12</formula2>
    </dataValidation>
  </dataValidations>
  <printOptions horizontalCentered="1"/>
  <pageMargins left="0.59055118110236227" right="0.59055118110236227" top="0.59055118110236227" bottom="0.59055118110236227" header="0.51181102362204722" footer="0.39370078740157483"/>
  <pageSetup paperSize="9" scale="92" fitToHeight="0" orientation="portrait" blackAndWhite="1" r:id="rId1"/>
  <headerFooter alignWithMargins="0">
    <oddFooter>&amp;C&amp;"ＭＳ ゴシック,標準"&amp;10&amp;P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A90F0-9E86-41B2-807D-2F36299A42B1}">
  <dimension ref="B1:H12"/>
  <sheetViews>
    <sheetView workbookViewId="0">
      <selection activeCell="F24" sqref="F24"/>
    </sheetView>
  </sheetViews>
  <sheetFormatPr defaultRowHeight="13.5"/>
  <cols>
    <col min="1" max="1" width="9" style="115"/>
    <col min="2" max="2" width="23.875" style="115" customWidth="1"/>
    <col min="3" max="4" width="9" style="117"/>
    <col min="5" max="6" width="9" style="115"/>
    <col min="7" max="7" width="13.625" style="114" customWidth="1"/>
    <col min="8" max="8" width="13.625" style="115" customWidth="1"/>
    <col min="9" max="16384" width="9" style="115"/>
  </cols>
  <sheetData>
    <row r="1" spans="2:8" ht="44.25" customHeight="1">
      <c r="C1" s="117" t="s">
        <v>122</v>
      </c>
      <c r="D1" s="117" t="s">
        <v>123</v>
      </c>
      <c r="E1" s="119">
        <f>事業概要!B26*60+事業概要!D26</f>
        <v>0</v>
      </c>
      <c r="F1" s="115">
        <f>事業概要!B27*60+事業概要!D27</f>
        <v>0</v>
      </c>
      <c r="G1" s="123" t="s">
        <v>112</v>
      </c>
      <c r="H1" s="124" t="s">
        <v>111</v>
      </c>
    </row>
    <row r="2" spans="2:8">
      <c r="B2" s="115" t="s">
        <v>113</v>
      </c>
      <c r="D2" s="117">
        <v>3000</v>
      </c>
      <c r="E2" s="115" t="b">
        <f>IF($E$1=0,FALSE,AND($E$1&lt;D2))</f>
        <v>0</v>
      </c>
      <c r="F2" s="119" t="b">
        <f>IF($F$1=0,FALSE,AND($F$1&lt;D2))</f>
        <v>0</v>
      </c>
      <c r="G2" s="116">
        <v>291656</v>
      </c>
      <c r="H2" s="116">
        <v>289856</v>
      </c>
    </row>
    <row r="3" spans="2:8">
      <c r="B3" s="115" t="s">
        <v>114</v>
      </c>
      <c r="C3" s="117">
        <v>3000</v>
      </c>
      <c r="D3" s="117">
        <v>6000</v>
      </c>
      <c r="E3" s="119" t="b">
        <f>AND(C3&lt;=$E$1,$E$1&lt;D3)</f>
        <v>0</v>
      </c>
      <c r="F3" s="119" t="b">
        <f>AND(C3&lt;=$F$1,$F$1&lt;D3)</f>
        <v>0</v>
      </c>
      <c r="G3" s="116">
        <v>299156</v>
      </c>
      <c r="H3" s="116">
        <v>297356</v>
      </c>
    </row>
    <row r="4" spans="2:8">
      <c r="B4" s="115" t="s">
        <v>115</v>
      </c>
      <c r="C4" s="117">
        <v>6000</v>
      </c>
      <c r="D4" s="117">
        <v>9000</v>
      </c>
      <c r="E4" s="119" t="b">
        <f t="shared" ref="E4:E8" si="0">AND(C4&lt;=$E$1,$E$1&lt;D4)</f>
        <v>0</v>
      </c>
      <c r="F4" s="119" t="b">
        <f t="shared" ref="F4:F8" si="1">AND(C4&lt;=$F$1,$F$1&lt;D4)</f>
        <v>0</v>
      </c>
      <c r="G4" s="116">
        <v>309156</v>
      </c>
      <c r="H4" s="118">
        <v>307356</v>
      </c>
    </row>
    <row r="5" spans="2:8">
      <c r="B5" s="115" t="s">
        <v>117</v>
      </c>
      <c r="C5" s="117">
        <v>9000</v>
      </c>
      <c r="D5" s="117">
        <v>12000</v>
      </c>
      <c r="E5" s="119" t="b">
        <f t="shared" si="0"/>
        <v>0</v>
      </c>
      <c r="F5" s="119" t="b">
        <f t="shared" si="1"/>
        <v>0</v>
      </c>
      <c r="G5" s="116">
        <v>319156</v>
      </c>
      <c r="H5" s="116">
        <v>317356</v>
      </c>
    </row>
    <row r="6" spans="2:8">
      <c r="B6" s="115" t="s">
        <v>118</v>
      </c>
      <c r="C6" s="117">
        <v>12000</v>
      </c>
      <c r="D6" s="117">
        <v>15000</v>
      </c>
      <c r="E6" s="119" t="b">
        <f t="shared" si="0"/>
        <v>0</v>
      </c>
      <c r="F6" s="119" t="b">
        <f t="shared" si="1"/>
        <v>0</v>
      </c>
      <c r="G6" s="116">
        <v>329156</v>
      </c>
      <c r="H6" s="116">
        <v>327356</v>
      </c>
    </row>
    <row r="7" spans="2:8">
      <c r="B7" s="115" t="s">
        <v>119</v>
      </c>
      <c r="C7" s="117">
        <v>15000</v>
      </c>
      <c r="D7" s="117">
        <v>18000</v>
      </c>
      <c r="E7" s="119" t="b">
        <f t="shared" si="0"/>
        <v>0</v>
      </c>
      <c r="F7" s="119" t="b">
        <f t="shared" si="1"/>
        <v>0</v>
      </c>
      <c r="G7" s="116">
        <v>339156</v>
      </c>
      <c r="H7" s="116">
        <v>337356</v>
      </c>
    </row>
    <row r="8" spans="2:8">
      <c r="B8" s="115" t="s">
        <v>120</v>
      </c>
      <c r="C8" s="117">
        <v>18000</v>
      </c>
      <c r="D8" s="117">
        <v>21000</v>
      </c>
      <c r="E8" s="119" t="b">
        <f t="shared" si="0"/>
        <v>0</v>
      </c>
      <c r="F8" s="119" t="b">
        <f t="shared" si="1"/>
        <v>0</v>
      </c>
      <c r="G8" s="116">
        <v>349156</v>
      </c>
      <c r="H8" s="116">
        <v>347356</v>
      </c>
    </row>
    <row r="9" spans="2:8">
      <c r="B9" s="115" t="s">
        <v>116</v>
      </c>
      <c r="C9" s="117">
        <v>21000</v>
      </c>
      <c r="E9" s="119" t="b">
        <f>AND(C9&lt;=$E$1)</f>
        <v>0</v>
      </c>
      <c r="F9" s="119" t="b">
        <f>AND(C9&lt;=$F$1)</f>
        <v>0</v>
      </c>
      <c r="G9" s="116">
        <v>359156</v>
      </c>
      <c r="H9" s="116">
        <v>357356</v>
      </c>
    </row>
    <row r="10" spans="2:8">
      <c r="E10" s="119"/>
      <c r="F10" s="119"/>
    </row>
    <row r="11" spans="2:8">
      <c r="E11" s="119"/>
      <c r="F11" s="119"/>
    </row>
    <row r="12" spans="2:8">
      <c r="E12" s="119"/>
      <c r="F12" s="119"/>
    </row>
  </sheetData>
  <autoFilter ref="G1:G66" xr:uid="{26AA90F0-9E86-41B2-807D-2F36299A42B1}"/>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CB3995-DE1F-4EDD-97AC-A978A751AF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C91D1717-170E-41E6-A442-DAF6C4A20DE4}">
  <ds:schemaRefs>
    <ds:schemaRef ds:uri="http://www.w3.org/XML/1998/namespace"/>
    <ds:schemaRef ds:uri="http://schemas.microsoft.com/office/2006/documentManagement/types"/>
    <ds:schemaRef ds:uri="http://schemas.openxmlformats.org/package/2006/metadata/core-properties"/>
    <ds:schemaRef ds:uri="8B97BE19-CDDD-400E-817A-CFDD13F7EC12"/>
    <ds:schemaRef ds:uri="http://purl.org/dc/terms/"/>
    <ds:schemaRef ds:uri="http://purl.org/dc/elements/1.1/"/>
    <ds:schemaRef ds:uri="http://purl.org/dc/dcmitype/"/>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484A073-FD78-4704-BA85-C89F71EC4A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事業概要</vt:lpstr>
      <vt:lpstr>所要額明細書（日中）</vt:lpstr>
      <vt:lpstr>所要額明細書（夜間）</vt:lpstr>
      <vt:lpstr>基準額判定シート</vt:lpstr>
      <vt:lpstr>事業概要!Print_Area</vt:lpstr>
      <vt:lpstr>'所要額明細書（日中）'!Print_Area</vt:lpstr>
      <vt:lpstr>位置情報把握システムを利用していない</vt:lpstr>
      <vt:lpstr>位置情報把握システムを利用している</vt:lpstr>
      <vt:lpstr>時間数</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三戸 香澄(mito-kasumi.qq1)</cp:lastModifiedBy>
  <cp:lastPrinted>2023-03-07T04:59:57Z</cp:lastPrinted>
  <dcterms:created xsi:type="dcterms:W3CDTF">2008-05-15T11:55:50Z</dcterms:created>
  <dcterms:modified xsi:type="dcterms:W3CDTF">2025-05-08T10:04:51Z</dcterms:modified>
</cp:coreProperties>
</file>