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 defaultThemeVersion="166925"/>
  <mc:AlternateContent xmlns:mc="http://schemas.openxmlformats.org/markup-compatibility/2006">
    <mc:Choice Requires="x15">
      <x15ac:absPath xmlns:x15ac="http://schemas.microsoft.com/office/spreadsheetml/2010/11/ac" url="\\10.12.163.40\share\21_免許・就学援助\22 １人１台端末の更新\R08（調達35市町村＋改革室）\04 公告資料\"/>
    </mc:Choice>
  </mc:AlternateContent>
  <xr:revisionPtr revIDLastSave="0" documentId="13_ncr:1_{F98A006C-7BCF-4945-92E7-9582E3086389}" xr6:coauthVersionLast="47" xr6:coauthVersionMax="47" xr10:uidLastSave="{00000000-0000-0000-0000-000000000000}"/>
  <bookViews>
    <workbookView xWindow="-108" yWindow="-108" windowWidth="23256" windowHeight="13896" tabRatio="793" xr2:uid="{3605A38C-4D38-45B4-A32E-6F07D6420ED6}"/>
  </bookViews>
  <sheets>
    <sheet name="chromebook(ﾃﾞﾀｯﾁｬﾌﾞﾙ)8" sheetId="1" r:id="rId1"/>
    <sheet name="chromebook(ｺﾝﾊﾞｰﾁﾌﾞﾙ)21" sheetId="2" r:id="rId2"/>
    <sheet name="chromebook(ｺﾝﾊﾞｰﾁﾌﾞﾙ) (リース事業)1" sheetId="7" r:id="rId3"/>
    <sheet name="iPad(Wi-Fi)8" sheetId="4" r:id="rId4"/>
    <sheet name="iPad(LTE)1" sheetId="8" r:id="rId5"/>
  </sheets>
  <definedNames>
    <definedName name="_xlnm.Print_Area" localSheetId="2">'chromebook(ｺﾝﾊﾞｰﾁﾌﾞﾙ) (リース事業)1'!$A$1:$M$18</definedName>
    <definedName name="_xlnm.Print_Area" localSheetId="1">'chromebook(ｺﾝﾊﾞｰﾁﾌﾞﾙ)21'!$A$1:$Z$29</definedName>
    <definedName name="_xlnm.Print_Area" localSheetId="0">'chromebook(ﾃﾞﾀｯﾁｬﾌﾞﾙ)8'!$A$1:$T$19</definedName>
    <definedName name="_xlnm.Print_Area" localSheetId="4">'iPad(LTE)1'!$A$1:$K$20</definedName>
    <definedName name="_xlnm.Print_Area" localSheetId="3">'iPad(Wi-Fi)8'!$A$1:$T$20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11" i="8" l="1"/>
  <c r="D11" i="4"/>
  <c r="X27" i="2"/>
  <c r="X26" i="2"/>
  <c r="J11" i="7"/>
  <c r="J9" i="7"/>
  <c r="L11" i="4"/>
  <c r="L13" i="4"/>
  <c r="N11" i="4"/>
  <c r="R11" i="4"/>
  <c r="L14" i="4" l="1"/>
  <c r="P11" i="4"/>
  <c r="R17" i="4" s="1"/>
  <c r="F21" i="2"/>
  <c r="J11" i="4"/>
  <c r="H11" i="4"/>
  <c r="D11" i="2"/>
  <c r="F11" i="4"/>
  <c r="H17" i="8"/>
  <c r="R23" i="2"/>
  <c r="R21" i="2"/>
  <c r="P23" i="2"/>
  <c r="P21" i="2"/>
  <c r="N23" i="2"/>
  <c r="N21" i="2"/>
  <c r="R17" i="1"/>
  <c r="R16" i="1"/>
  <c r="F13" i="4"/>
  <c r="H13" i="4"/>
  <c r="J13" i="4"/>
  <c r="N13" i="4"/>
  <c r="D23" i="2"/>
  <c r="D21" i="2"/>
  <c r="D24" i="2" s="1"/>
  <c r="V23" i="2"/>
  <c r="T23" i="2"/>
  <c r="L23" i="2"/>
  <c r="J23" i="2"/>
  <c r="H23" i="2"/>
  <c r="F23" i="2"/>
  <c r="V21" i="2"/>
  <c r="T21" i="2"/>
  <c r="L21" i="2"/>
  <c r="J21" i="2"/>
  <c r="H21" i="2"/>
  <c r="J13" i="1"/>
  <c r="J11" i="1"/>
  <c r="H13" i="1"/>
  <c r="H11" i="1"/>
  <c r="H14" i="1" s="1"/>
  <c r="R24" i="2" l="1"/>
  <c r="P24" i="2"/>
  <c r="N24" i="2"/>
  <c r="F24" i="2"/>
  <c r="V24" i="2"/>
  <c r="F14" i="4"/>
  <c r="H14" i="4"/>
  <c r="J14" i="4"/>
  <c r="N14" i="4"/>
  <c r="T24" i="2"/>
  <c r="L24" i="2"/>
  <c r="H24" i="2"/>
  <c r="J24" i="2"/>
  <c r="J14" i="1"/>
  <c r="D13" i="2" l="1"/>
  <c r="X13" i="2"/>
  <c r="V13" i="2"/>
  <c r="T13" i="2"/>
  <c r="R13" i="2"/>
  <c r="P13" i="2"/>
  <c r="N13" i="2"/>
  <c r="L13" i="2"/>
  <c r="J13" i="2"/>
  <c r="H13" i="2"/>
  <c r="F13" i="2"/>
  <c r="R13" i="1"/>
  <c r="P13" i="1"/>
  <c r="N13" i="1"/>
  <c r="L13" i="1"/>
  <c r="F13" i="1"/>
  <c r="D13" i="1"/>
  <c r="H16" i="8"/>
  <c r="H18" i="8" s="1"/>
  <c r="D13" i="8"/>
  <c r="R13" i="4"/>
  <c r="P13" i="4"/>
  <c r="D13" i="4"/>
  <c r="L11" i="1"/>
  <c r="F11" i="1"/>
  <c r="D14" i="2" l="1"/>
  <c r="F14" i="1"/>
  <c r="R16" i="4"/>
  <c r="L14" i="1"/>
  <c r="D14" i="8"/>
  <c r="D14" i="4" l="1"/>
  <c r="X11" i="2"/>
  <c r="X14" i="2" s="1"/>
  <c r="V11" i="2"/>
  <c r="V14" i="2" s="1"/>
  <c r="T11" i="2"/>
  <c r="T14" i="2" s="1"/>
  <c r="R11" i="2"/>
  <c r="R14" i="2" s="1"/>
  <c r="P11" i="2"/>
  <c r="P14" i="2" s="1"/>
  <c r="N11" i="2"/>
  <c r="N14" i="2" s="1"/>
  <c r="L11" i="2"/>
  <c r="L14" i="2" s="1"/>
  <c r="J11" i="2"/>
  <c r="J14" i="2" s="1"/>
  <c r="H11" i="2"/>
  <c r="H14" i="2" s="1"/>
  <c r="F11" i="2"/>
  <c r="R11" i="1"/>
  <c r="R14" i="1" s="1"/>
  <c r="P11" i="1"/>
  <c r="P14" i="1" s="1"/>
  <c r="N11" i="1"/>
  <c r="N14" i="1" s="1"/>
  <c r="D11" i="1"/>
  <c r="X28" i="2" l="1"/>
  <c r="F14" i="2"/>
  <c r="R18" i="1"/>
  <c r="D14" i="1"/>
  <c r="J13" i="7"/>
  <c r="R14" i="4"/>
  <c r="J15" i="7" l="1"/>
  <c r="J14" i="7"/>
  <c r="R18" i="4"/>
  <c r="P14" i="4"/>
</calcChain>
</file>

<file path=xl/sharedStrings.xml><?xml version="1.0" encoding="utf-8"?>
<sst xmlns="http://schemas.openxmlformats.org/spreadsheetml/2006/main" count="370" uniqueCount="111">
  <si>
    <t>台</t>
    <rPh sb="0" eb="1">
      <t>ダイ</t>
    </rPh>
    <phoneticPr fontId="2"/>
  </si>
  <si>
    <t>端末台数</t>
    <rPh sb="0" eb="2">
      <t>タンマツ</t>
    </rPh>
    <rPh sb="2" eb="4">
      <t>ダイスウ</t>
    </rPh>
    <phoneticPr fontId="2"/>
  </si>
  <si>
    <t>円</t>
    <rPh sb="0" eb="1">
      <t>エン</t>
    </rPh>
    <phoneticPr fontId="2"/>
  </si>
  <si>
    <t>上限額①</t>
    <rPh sb="0" eb="3">
      <t>ジョウゲンガク</t>
    </rPh>
    <phoneticPr fontId="2"/>
  </si>
  <si>
    <t>見積額②</t>
    <rPh sb="0" eb="3">
      <t>ミツモリガク</t>
    </rPh>
    <phoneticPr fontId="2"/>
  </si>
  <si>
    <t>差引（②－①）</t>
    <rPh sb="0" eb="2">
      <t>サシヒキ</t>
    </rPh>
    <phoneticPr fontId="2"/>
  </si>
  <si>
    <t>③／④</t>
    <phoneticPr fontId="2"/>
  </si>
  <si>
    <t>％</t>
    <phoneticPr fontId="2"/>
  </si>
  <si>
    <t>【iPad】Ｗｉ－Ｆｉ（購入事業）</t>
    <rPh sb="12" eb="14">
      <t>コウニュウ</t>
    </rPh>
    <rPh sb="14" eb="16">
      <t>ジギョウ</t>
    </rPh>
    <phoneticPr fontId="2"/>
  </si>
  <si>
    <t>調達機器等</t>
    <rPh sb="0" eb="2">
      <t>チョウタツ</t>
    </rPh>
    <rPh sb="2" eb="4">
      <t>キキ</t>
    </rPh>
    <rPh sb="4" eb="5">
      <t>トウ</t>
    </rPh>
    <phoneticPr fontId="2"/>
  </si>
  <si>
    <t>月額</t>
    <rPh sb="0" eb="2">
      <t>ゲツガク</t>
    </rPh>
    <phoneticPr fontId="2"/>
  </si>
  <si>
    <t>台数</t>
    <rPh sb="0" eb="2">
      <t>ダイスウ</t>
    </rPh>
    <phoneticPr fontId="2"/>
  </si>
  <si>
    <t>台</t>
    <rPh sb="0" eb="1">
      <t>ダイ</t>
    </rPh>
    <phoneticPr fontId="2"/>
  </si>
  <si>
    <t>月数</t>
    <rPh sb="0" eb="2">
      <t>ツキスウ</t>
    </rPh>
    <phoneticPr fontId="2"/>
  </si>
  <si>
    <t>月</t>
    <rPh sb="0" eb="1">
      <t>ツキ</t>
    </rPh>
    <phoneticPr fontId="2"/>
  </si>
  <si>
    <t>５年総額</t>
    <rPh sb="1" eb="2">
      <t>ネン</t>
    </rPh>
    <rPh sb="2" eb="4">
      <t>ソウガク</t>
    </rPh>
    <phoneticPr fontId="2"/>
  </si>
  <si>
    <t>円</t>
    <rPh sb="0" eb="1">
      <t>エン</t>
    </rPh>
    <phoneticPr fontId="2"/>
  </si>
  <si>
    <t>％</t>
    <phoneticPr fontId="2"/>
  </si>
  <si>
    <t>②／①</t>
    <phoneticPr fontId="2"/>
  </si>
  <si>
    <t>見積書</t>
    <rPh sb="0" eb="3">
      <t>ミツモリショ</t>
    </rPh>
    <phoneticPr fontId="2"/>
  </si>
  <si>
    <t>端末等金額</t>
    <rPh sb="0" eb="2">
      <t>タンマツ</t>
    </rPh>
    <rPh sb="2" eb="3">
      <t>トウ</t>
    </rPh>
    <rPh sb="3" eb="5">
      <t>キンガク</t>
    </rPh>
    <phoneticPr fontId="2"/>
  </si>
  <si>
    <t>様式４</t>
    <rPh sb="0" eb="2">
      <t>ヨウシキ</t>
    </rPh>
    <phoneticPr fontId="2"/>
  </si>
  <si>
    <t>法人名等</t>
    <rPh sb="0" eb="2">
      <t>ホウジン</t>
    </rPh>
    <rPh sb="2" eb="3">
      <t>メイ</t>
    </rPh>
    <rPh sb="3" eb="4">
      <t>トウ</t>
    </rPh>
    <phoneticPr fontId="2"/>
  </si>
  <si>
    <t>印</t>
    <rPh sb="0" eb="1">
      <t>イン</t>
    </rPh>
    <phoneticPr fontId="2"/>
  </si>
  <si>
    <t>【iPad】ＬＴＥ（購入事業）</t>
    <rPh sb="10" eb="12">
      <t>コウニュウ</t>
    </rPh>
    <rPh sb="12" eb="14">
      <t>ジギョウ</t>
    </rPh>
    <phoneticPr fontId="2"/>
  </si>
  <si>
    <t>※ 見積書は提案必須のもののみで積算すること（別添１参照）</t>
    <rPh sb="2" eb="5">
      <t>ミツモリショ</t>
    </rPh>
    <rPh sb="6" eb="8">
      <t>テイアン</t>
    </rPh>
    <rPh sb="8" eb="10">
      <t>ヒッス</t>
    </rPh>
    <rPh sb="16" eb="18">
      <t>セキサン</t>
    </rPh>
    <rPh sb="23" eb="25">
      <t>ベッテン</t>
    </rPh>
    <rPh sb="26" eb="28">
      <t>サンショウ</t>
    </rPh>
    <phoneticPr fontId="2"/>
  </si>
  <si>
    <t>【Cromebook】（デタッチャブル）Ｗｉ－Ｆｉ（購入事業）</t>
    <rPh sb="26" eb="28">
      <t>コウニュウ</t>
    </rPh>
    <rPh sb="28" eb="30">
      <t>ジギョウ</t>
    </rPh>
    <phoneticPr fontId="2"/>
  </si>
  <si>
    <t>【Cromebook】（コンバーチブル）Ｗｉ－Ｆｉ（購入事業）</t>
    <rPh sb="26" eb="28">
      <t>コウニュウ</t>
    </rPh>
    <rPh sb="28" eb="30">
      <t>ジギョウ</t>
    </rPh>
    <phoneticPr fontId="2"/>
  </si>
  <si>
    <t>【Cromebook】（コンバーチブル）Ｗｉ－Ｆｉ（リース事業）</t>
    <rPh sb="29" eb="31">
      <t>ジギョウ</t>
    </rPh>
    <phoneticPr fontId="2"/>
  </si>
  <si>
    <t>※ 見積書は提案必須のもののみで積算すること（別添２参照）</t>
    <rPh sb="2" eb="5">
      <t>ミツモリショ</t>
    </rPh>
    <rPh sb="6" eb="8">
      <t>テイアン</t>
    </rPh>
    <rPh sb="8" eb="10">
      <t>ヒッス</t>
    </rPh>
    <rPh sb="16" eb="18">
      <t>セキサン</t>
    </rPh>
    <rPh sb="23" eb="25">
      <t>ベッテン</t>
    </rPh>
    <rPh sb="26" eb="28">
      <t>サンショウ</t>
    </rPh>
    <phoneticPr fontId="2"/>
  </si>
  <si>
    <t>１台当たり端末等金額</t>
    <rPh sb="1" eb="2">
      <t>ダイ</t>
    </rPh>
    <rPh sb="2" eb="3">
      <t>ア</t>
    </rPh>
    <rPh sb="5" eb="7">
      <t>タンマツ</t>
    </rPh>
    <rPh sb="7" eb="8">
      <t>トウ</t>
    </rPh>
    <rPh sb="8" eb="10">
      <t>キンガク</t>
    </rPh>
    <phoneticPr fontId="2"/>
  </si>
  <si>
    <t>台</t>
    <rPh sb="0" eb="1">
      <t>ダイ</t>
    </rPh>
    <phoneticPr fontId="2"/>
  </si>
  <si>
    <t>見積額合計③</t>
    <rPh sb="0" eb="3">
      <t>ミツモリガク</t>
    </rPh>
    <rPh sb="3" eb="5">
      <t>ゴウケイ</t>
    </rPh>
    <phoneticPr fontId="2"/>
  </si>
  <si>
    <t>上限額合計④</t>
    <rPh sb="0" eb="2">
      <t>ジョウゲン</t>
    </rPh>
    <rPh sb="2" eb="3">
      <t>ガク</t>
    </rPh>
    <rPh sb="3" eb="5">
      <t>ゴウケイ</t>
    </rPh>
    <phoneticPr fontId="2"/>
  </si>
  <si>
    <t>見積額合計③</t>
    <rPh sb="0" eb="2">
      <t>ミツモリ</t>
    </rPh>
    <rPh sb="2" eb="3">
      <t>ガク</t>
    </rPh>
    <rPh sb="3" eb="5">
      <t>ゴウケイ</t>
    </rPh>
    <phoneticPr fontId="2"/>
  </si>
  <si>
    <t>調達市町村</t>
    <rPh sb="0" eb="2">
      <t>チョウタツ</t>
    </rPh>
    <rPh sb="2" eb="5">
      <t>シチョウソン</t>
    </rPh>
    <phoneticPr fontId="2"/>
  </si>
  <si>
    <t>調達市町村</t>
    <phoneticPr fontId="2"/>
  </si>
  <si>
    <t>法人名等</t>
    <phoneticPr fontId="2"/>
  </si>
  <si>
    <t>相馬市</t>
    <rPh sb="0" eb="3">
      <t>ソウマシ</t>
    </rPh>
    <phoneticPr fontId="2"/>
  </si>
  <si>
    <t>南相馬市</t>
    <rPh sb="0" eb="4">
      <t>ミナミソウマシ</t>
    </rPh>
    <phoneticPr fontId="2"/>
  </si>
  <si>
    <t>伊達市</t>
    <rPh sb="0" eb="3">
      <t>ダテシ</t>
    </rPh>
    <phoneticPr fontId="2"/>
  </si>
  <si>
    <t>下郷町</t>
    <rPh sb="0" eb="3">
      <t>シモゴウマチ</t>
    </rPh>
    <phoneticPr fontId="2"/>
  </si>
  <si>
    <t>泉崎村</t>
    <rPh sb="0" eb="3">
      <t>イズミザキムラ</t>
    </rPh>
    <phoneticPr fontId="2"/>
  </si>
  <si>
    <t>浅川町</t>
    <rPh sb="0" eb="3">
      <t>アサカワマチ</t>
    </rPh>
    <phoneticPr fontId="2"/>
  </si>
  <si>
    <t>楢葉町</t>
    <rPh sb="0" eb="3">
      <t>ナラハマチ</t>
    </rPh>
    <phoneticPr fontId="2"/>
  </si>
  <si>
    <t>浪江町</t>
    <rPh sb="0" eb="3">
      <t>ナミエマチ</t>
    </rPh>
    <phoneticPr fontId="2"/>
  </si>
  <si>
    <t>福島県</t>
    <rPh sb="0" eb="3">
      <t>フクシマケン</t>
    </rPh>
    <phoneticPr fontId="2"/>
  </si>
  <si>
    <t>会津若松市</t>
    <rPh sb="0" eb="2">
      <t>アイヅ</t>
    </rPh>
    <rPh sb="2" eb="4">
      <t>ワカマツ</t>
    </rPh>
    <rPh sb="4" eb="5">
      <t>シ</t>
    </rPh>
    <phoneticPr fontId="2"/>
  </si>
  <si>
    <t>白河市</t>
    <rPh sb="0" eb="3">
      <t>シラカワシ</t>
    </rPh>
    <phoneticPr fontId="2"/>
  </si>
  <si>
    <t>本宮市</t>
    <rPh sb="0" eb="3">
      <t>モトミヤシ</t>
    </rPh>
    <phoneticPr fontId="2"/>
  </si>
  <si>
    <t>桑折町</t>
    <rPh sb="0" eb="3">
      <t>コオリマチ</t>
    </rPh>
    <phoneticPr fontId="2"/>
  </si>
  <si>
    <t>国見町</t>
    <rPh sb="0" eb="3">
      <t>クニミマチ</t>
    </rPh>
    <phoneticPr fontId="2"/>
  </si>
  <si>
    <t>川俣町</t>
    <rPh sb="0" eb="3">
      <t>カワマタマチ</t>
    </rPh>
    <phoneticPr fontId="2"/>
  </si>
  <si>
    <t>大玉村</t>
    <rPh sb="0" eb="3">
      <t>オオタマムラ</t>
    </rPh>
    <phoneticPr fontId="2"/>
  </si>
  <si>
    <t>天栄村</t>
    <rPh sb="0" eb="3">
      <t>テンエイムラ</t>
    </rPh>
    <phoneticPr fontId="2"/>
  </si>
  <si>
    <t>北塩原村</t>
    <rPh sb="0" eb="4">
      <t>キタシオバラムラ</t>
    </rPh>
    <phoneticPr fontId="2"/>
  </si>
  <si>
    <t>西会津町</t>
    <rPh sb="0" eb="4">
      <t>ニシアイヅマチ</t>
    </rPh>
    <phoneticPr fontId="2"/>
  </si>
  <si>
    <t>猪苗代町</t>
    <rPh sb="0" eb="4">
      <t>イナワシロマチ</t>
    </rPh>
    <phoneticPr fontId="2"/>
  </si>
  <si>
    <t>三島町</t>
    <rPh sb="0" eb="3">
      <t>ミシママチ</t>
    </rPh>
    <phoneticPr fontId="2"/>
  </si>
  <si>
    <t>会津美里町</t>
    <rPh sb="0" eb="2">
      <t>アイヅ</t>
    </rPh>
    <rPh sb="2" eb="5">
      <t>ミサトマチ</t>
    </rPh>
    <phoneticPr fontId="2"/>
  </si>
  <si>
    <t>西郷村</t>
    <rPh sb="0" eb="3">
      <t>ニシゴウムラ</t>
    </rPh>
    <phoneticPr fontId="2"/>
  </si>
  <si>
    <t>矢吹町</t>
    <rPh sb="0" eb="3">
      <t>ヤブキマチ</t>
    </rPh>
    <phoneticPr fontId="2"/>
  </si>
  <si>
    <t>塙町</t>
    <rPh sb="0" eb="2">
      <t>ハナワマチ</t>
    </rPh>
    <phoneticPr fontId="2"/>
  </si>
  <si>
    <t>玉川村</t>
    <rPh sb="0" eb="3">
      <t>タマカワムラ</t>
    </rPh>
    <phoneticPr fontId="2"/>
  </si>
  <si>
    <t>平田村</t>
    <rPh sb="0" eb="3">
      <t>ヒラタムラ</t>
    </rPh>
    <phoneticPr fontId="2"/>
  </si>
  <si>
    <t>古殿町</t>
    <rPh sb="0" eb="3">
      <t>フルドノマチ</t>
    </rPh>
    <phoneticPr fontId="2"/>
  </si>
  <si>
    <t>富岡町</t>
    <rPh sb="0" eb="3">
      <t>トミオカマチ</t>
    </rPh>
    <phoneticPr fontId="2"/>
  </si>
  <si>
    <t>郡山市</t>
    <rPh sb="0" eb="3">
      <t>コオリヤマシ</t>
    </rPh>
    <phoneticPr fontId="2"/>
  </si>
  <si>
    <t>只見町</t>
    <rPh sb="0" eb="3">
      <t>タダミマチ</t>
    </rPh>
    <phoneticPr fontId="2"/>
  </si>
  <si>
    <t>柳津町</t>
    <rPh sb="0" eb="3">
      <t>ヤナイヅマチ</t>
    </rPh>
    <phoneticPr fontId="2"/>
  </si>
  <si>
    <t>石川町</t>
    <rPh sb="0" eb="3">
      <t>イシカワマチ</t>
    </rPh>
    <phoneticPr fontId="2"/>
  </si>
  <si>
    <t>新地町</t>
    <rPh sb="0" eb="3">
      <t>シンチマチ</t>
    </rPh>
    <phoneticPr fontId="2"/>
  </si>
  <si>
    <t>飯舘村</t>
    <rPh sb="0" eb="3">
      <t>イイタテムラ</t>
    </rPh>
    <phoneticPr fontId="2"/>
  </si>
  <si>
    <t>南相馬市</t>
    <rPh sb="0" eb="4">
      <t>ミナミソウマシ</t>
    </rPh>
    <phoneticPr fontId="2"/>
  </si>
  <si>
    <t>072095</t>
    <phoneticPr fontId="2"/>
  </si>
  <si>
    <t>072133</t>
    <phoneticPr fontId="2"/>
  </si>
  <si>
    <t>073628</t>
    <phoneticPr fontId="2"/>
  </si>
  <si>
    <t>074641</t>
    <phoneticPr fontId="2"/>
  </si>
  <si>
    <t>075043</t>
    <phoneticPr fontId="2"/>
  </si>
  <si>
    <t>075426</t>
    <phoneticPr fontId="2"/>
  </si>
  <si>
    <t>075477</t>
    <phoneticPr fontId="2"/>
  </si>
  <si>
    <t>070009</t>
    <phoneticPr fontId="2"/>
  </si>
  <si>
    <t>072028</t>
    <phoneticPr fontId="2"/>
  </si>
  <si>
    <t>072052</t>
    <phoneticPr fontId="2"/>
  </si>
  <si>
    <t>072141</t>
    <phoneticPr fontId="2"/>
  </si>
  <si>
    <t>073016</t>
    <phoneticPr fontId="2"/>
  </si>
  <si>
    <t>073032</t>
    <phoneticPr fontId="2"/>
  </si>
  <si>
    <t>073083</t>
    <phoneticPr fontId="2"/>
  </si>
  <si>
    <t>073229</t>
    <phoneticPr fontId="2"/>
  </si>
  <si>
    <t>073440</t>
    <phoneticPr fontId="2"/>
  </si>
  <si>
    <t>074021</t>
    <phoneticPr fontId="2"/>
  </si>
  <si>
    <t>074055</t>
    <phoneticPr fontId="2"/>
  </si>
  <si>
    <t>074080</t>
    <phoneticPr fontId="2"/>
  </si>
  <si>
    <t>074446</t>
    <phoneticPr fontId="2"/>
  </si>
  <si>
    <t>074471</t>
    <phoneticPr fontId="2"/>
  </si>
  <si>
    <t>074616</t>
    <phoneticPr fontId="2"/>
  </si>
  <si>
    <t>074667</t>
    <phoneticPr fontId="2"/>
  </si>
  <si>
    <t>074837</t>
    <phoneticPr fontId="2"/>
  </si>
  <si>
    <t>075027</t>
    <phoneticPr fontId="2"/>
  </si>
  <si>
    <t>075035</t>
    <phoneticPr fontId="2"/>
  </si>
  <si>
    <t>075051</t>
    <phoneticPr fontId="2"/>
  </si>
  <si>
    <t>075434</t>
    <phoneticPr fontId="2"/>
  </si>
  <si>
    <t>072125</t>
    <phoneticPr fontId="2"/>
  </si>
  <si>
    <t>072036</t>
    <phoneticPr fontId="2"/>
  </si>
  <si>
    <t>073679</t>
    <phoneticPr fontId="2"/>
  </si>
  <si>
    <t>074233</t>
    <phoneticPr fontId="2"/>
  </si>
  <si>
    <t>075019</t>
    <phoneticPr fontId="2"/>
  </si>
  <si>
    <t>075612</t>
    <phoneticPr fontId="2"/>
  </si>
  <si>
    <t>075647</t>
    <phoneticPr fontId="2"/>
  </si>
  <si>
    <t>矢祭町</t>
    <rPh sb="0" eb="3">
      <t>ヤマツリマチ</t>
    </rPh>
    <phoneticPr fontId="2"/>
  </si>
  <si>
    <t>074829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</si>
</sst>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.0;[Red]\-#,##0.0"/>
  </numFmts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4"/>
      <color rgb="FF00B0F0"/>
      <name val="游ゴシック"/>
      <family val="3"/>
      <charset val="128"/>
      <scheme val="minor"/>
    </font>
    <font>
      <b/>
      <sz val="12"/>
      <color theme="1"/>
      <name val="游ゴシック"/>
      <family val="3"/>
      <charset val="12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74">
    <border>
      <left/>
      <right/>
      <top/>
      <bottom/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ck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thin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rgb="FFFF0000"/>
      </right>
      <top style="thick">
        <color rgb="FFFF0000"/>
      </top>
      <bottom style="thick">
        <color rgb="FFFF0000"/>
      </bottom>
      <diagonal/>
    </border>
    <border>
      <left style="thick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rgb="FFFF0000"/>
      </top>
      <bottom style="thick">
        <color rgb="FFFF0000"/>
      </bottom>
      <diagonal/>
    </border>
    <border>
      <left/>
      <right style="thin">
        <color rgb="FFFF0000"/>
      </right>
      <top style="thick">
        <color rgb="FFFF0000"/>
      </top>
      <bottom style="thick">
        <color rgb="FFFF0000"/>
      </bottom>
      <diagonal/>
    </border>
    <border>
      <left style="thin">
        <color rgb="FFFF0000"/>
      </left>
      <right/>
      <top style="thick">
        <color rgb="FFFF0000"/>
      </top>
      <bottom style="thick">
        <color rgb="FFFF0000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ck">
        <color indexed="64"/>
      </right>
      <top style="thin">
        <color indexed="64"/>
      </top>
      <bottom/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 style="thin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ck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 style="thick">
        <color indexed="64"/>
      </left>
      <right/>
      <top/>
      <bottom style="thick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ck">
        <color indexed="64"/>
      </right>
      <top style="medium">
        <color indexed="64"/>
      </top>
      <bottom/>
      <diagonal/>
    </border>
    <border>
      <left/>
      <right/>
      <top style="thick">
        <color rgb="FFFF0000"/>
      </top>
      <bottom/>
      <diagonal/>
    </border>
    <border>
      <left/>
      <right/>
      <top style="thick">
        <color rgb="FFFF0000"/>
      </top>
      <bottom style="thick">
        <color indexed="64"/>
      </bottom>
      <diagonal/>
    </border>
    <border>
      <left/>
      <right style="thick">
        <color rgb="FFFF0000"/>
      </right>
      <top/>
      <bottom/>
      <diagonal/>
    </border>
    <border>
      <left/>
      <right/>
      <top style="medium">
        <color indexed="64"/>
      </top>
      <bottom style="thick">
        <color rgb="FFFF0000"/>
      </bottom>
      <diagonal/>
    </border>
    <border>
      <left/>
      <right/>
      <top/>
      <bottom style="thick">
        <color rgb="FFFF0000"/>
      </bottom>
      <diagonal/>
    </border>
    <border>
      <left style="medium">
        <color indexed="64"/>
      </left>
      <right/>
      <top style="medium">
        <color indexed="64"/>
      </top>
      <bottom style="thick">
        <color rgb="FFFF0000"/>
      </bottom>
      <diagonal/>
    </border>
    <border>
      <left style="thin">
        <color indexed="64"/>
      </left>
      <right/>
      <top style="medium">
        <color indexed="64"/>
      </top>
      <bottom style="thick">
        <color rgb="FFFF0000"/>
      </bottom>
      <diagonal/>
    </border>
    <border>
      <left/>
      <right style="thin">
        <color indexed="64"/>
      </right>
      <top style="medium">
        <color indexed="64"/>
      </top>
      <bottom style="thick">
        <color rgb="FFFF0000"/>
      </bottom>
      <diagonal/>
    </border>
    <border>
      <left style="thick">
        <color indexed="64"/>
      </left>
      <right/>
      <top style="medium">
        <color indexed="64"/>
      </top>
      <bottom style="thick">
        <color rgb="FFFF0000"/>
      </bottom>
      <diagonal/>
    </border>
    <border>
      <left style="thick">
        <color rgb="FFFF0000"/>
      </left>
      <right style="thin">
        <color rgb="FFFF0000"/>
      </right>
      <top style="thick">
        <color rgb="FFFF0000"/>
      </top>
      <bottom style="thick">
        <color rgb="FFFF0000"/>
      </bottom>
      <diagonal/>
    </border>
    <border>
      <left style="medium">
        <color rgb="FFFF0000"/>
      </left>
      <right/>
      <top style="thick">
        <color rgb="FFFF0000"/>
      </top>
      <bottom style="thick">
        <color rgb="FFFF0000"/>
      </bottom>
      <diagonal/>
    </border>
    <border>
      <left/>
      <right/>
      <top style="thick">
        <color indexed="64"/>
      </top>
      <bottom style="thick">
        <color rgb="FFFF0000"/>
      </bottom>
      <diagonal/>
    </border>
    <border>
      <left style="thick">
        <color rgb="FFFF0000"/>
      </left>
      <right/>
      <top/>
      <bottom/>
      <diagonal/>
    </border>
    <border>
      <left/>
      <right style="medium">
        <color indexed="64"/>
      </right>
      <top style="thick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ck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134">
    <xf numFmtId="0" fontId="0" fillId="0" borderId="0" xfId="0">
      <alignment vertical="center"/>
    </xf>
    <xf numFmtId="38" fontId="0" fillId="0" borderId="0" xfId="2" applyFont="1">
      <alignment vertical="center"/>
    </xf>
    <xf numFmtId="38" fontId="0" fillId="0" borderId="5" xfId="2" applyFont="1" applyBorder="1">
      <alignment vertical="center"/>
    </xf>
    <xf numFmtId="38" fontId="0" fillId="0" borderId="6" xfId="2" applyFont="1" applyBorder="1" applyAlignment="1">
      <alignment horizontal="center" vertical="center"/>
    </xf>
    <xf numFmtId="38" fontId="0" fillId="0" borderId="20" xfId="2" applyFont="1" applyBorder="1" applyAlignment="1">
      <alignment horizontal="center" vertical="center"/>
    </xf>
    <xf numFmtId="38" fontId="0" fillId="0" borderId="0" xfId="2" applyFont="1" applyAlignment="1">
      <alignment horizontal="center" vertical="center"/>
    </xf>
    <xf numFmtId="38" fontId="0" fillId="0" borderId="0" xfId="2" applyFont="1" applyFill="1" applyBorder="1" applyAlignment="1">
      <alignment horizontal="center" vertical="center"/>
    </xf>
    <xf numFmtId="38" fontId="0" fillId="0" borderId="15" xfId="2" applyFont="1" applyBorder="1">
      <alignment vertical="center"/>
    </xf>
    <xf numFmtId="38" fontId="0" fillId="0" borderId="4" xfId="2" applyFont="1" applyBorder="1" applyAlignment="1">
      <alignment horizontal="center" vertical="center"/>
    </xf>
    <xf numFmtId="38" fontId="0" fillId="0" borderId="16" xfId="2" applyFont="1" applyBorder="1" applyAlignment="1">
      <alignment horizontal="center" vertical="center"/>
    </xf>
    <xf numFmtId="38" fontId="0" fillId="0" borderId="17" xfId="2" applyFont="1" applyBorder="1">
      <alignment vertical="center"/>
    </xf>
    <xf numFmtId="38" fontId="0" fillId="0" borderId="18" xfId="2" applyFont="1" applyBorder="1" applyAlignment="1">
      <alignment horizontal="center" vertical="center"/>
    </xf>
    <xf numFmtId="38" fontId="0" fillId="0" borderId="19" xfId="2" applyFont="1" applyBorder="1" applyAlignment="1">
      <alignment horizontal="center" vertical="center"/>
    </xf>
    <xf numFmtId="38" fontId="0" fillId="0" borderId="21" xfId="2" applyFont="1" applyBorder="1" applyAlignment="1">
      <alignment horizontal="center" vertical="center"/>
    </xf>
    <xf numFmtId="38" fontId="0" fillId="0" borderId="24" xfId="2" applyFont="1" applyBorder="1">
      <alignment vertical="center"/>
    </xf>
    <xf numFmtId="38" fontId="0" fillId="0" borderId="23" xfId="2" applyFont="1" applyBorder="1" applyAlignment="1">
      <alignment horizontal="center" vertical="center"/>
    </xf>
    <xf numFmtId="38" fontId="0" fillId="0" borderId="22" xfId="2" applyFont="1" applyBorder="1" applyAlignment="1">
      <alignment horizontal="center" vertical="center"/>
    </xf>
    <xf numFmtId="38" fontId="0" fillId="0" borderId="28" xfId="2" applyFont="1" applyBorder="1">
      <alignment vertical="center"/>
    </xf>
    <xf numFmtId="38" fontId="0" fillId="0" borderId="21" xfId="2" applyFont="1" applyBorder="1">
      <alignment vertical="center"/>
    </xf>
    <xf numFmtId="38" fontId="0" fillId="0" borderId="28" xfId="2" applyFont="1" applyBorder="1" applyAlignment="1">
      <alignment horizontal="center" vertical="center"/>
    </xf>
    <xf numFmtId="38" fontId="0" fillId="0" borderId="33" xfId="2" applyFont="1" applyBorder="1">
      <alignment vertical="center"/>
    </xf>
    <xf numFmtId="38" fontId="0" fillId="0" borderId="33" xfId="2" applyFont="1" applyBorder="1" applyAlignment="1">
      <alignment horizontal="center" vertical="center"/>
    </xf>
    <xf numFmtId="0" fontId="0" fillId="0" borderId="0" xfId="0" applyAlignment="1">
      <alignment vertical="center"/>
    </xf>
    <xf numFmtId="38" fontId="1" fillId="0" borderId="0" xfId="2" applyFont="1">
      <alignment vertical="center"/>
    </xf>
    <xf numFmtId="38" fontId="3" fillId="0" borderId="39" xfId="2" applyFont="1" applyBorder="1" applyAlignment="1">
      <alignment horizontal="center" vertical="center"/>
    </xf>
    <xf numFmtId="38" fontId="3" fillId="0" borderId="0" xfId="2" applyFont="1" applyBorder="1" applyAlignment="1">
      <alignment horizontal="center" vertical="center"/>
    </xf>
    <xf numFmtId="38" fontId="0" fillId="0" borderId="12" xfId="2" applyFont="1" applyBorder="1">
      <alignment vertical="center"/>
    </xf>
    <xf numFmtId="38" fontId="0" fillId="0" borderId="0" xfId="2" applyFont="1" applyAlignment="1">
      <alignment vertical="center"/>
    </xf>
    <xf numFmtId="38" fontId="0" fillId="0" borderId="0" xfId="2" applyFont="1" applyBorder="1" applyAlignment="1">
      <alignment horizontal="center" vertical="center"/>
    </xf>
    <xf numFmtId="38" fontId="0" fillId="0" borderId="12" xfId="2" applyFont="1" applyBorder="1" applyAlignment="1">
      <alignment horizontal="center" vertical="center"/>
    </xf>
    <xf numFmtId="176" fontId="0" fillId="0" borderId="0" xfId="2" applyNumberFormat="1" applyFont="1">
      <alignment vertical="center"/>
    </xf>
    <xf numFmtId="38" fontId="0" fillId="0" borderId="0" xfId="2" applyFont="1" applyBorder="1">
      <alignment vertical="center"/>
    </xf>
    <xf numFmtId="38" fontId="0" fillId="0" borderId="50" xfId="2" applyFont="1" applyBorder="1">
      <alignment vertical="center"/>
    </xf>
    <xf numFmtId="38" fontId="0" fillId="0" borderId="51" xfId="2" applyFont="1" applyBorder="1">
      <alignment vertical="center"/>
    </xf>
    <xf numFmtId="38" fontId="0" fillId="0" borderId="22" xfId="2" applyFont="1" applyBorder="1">
      <alignment vertical="center"/>
    </xf>
    <xf numFmtId="38" fontId="0" fillId="0" borderId="52" xfId="2" applyFont="1" applyBorder="1">
      <alignment vertical="center"/>
    </xf>
    <xf numFmtId="38" fontId="0" fillId="0" borderId="50" xfId="2" applyFont="1" applyBorder="1" applyAlignment="1">
      <alignment horizontal="center" vertical="center"/>
    </xf>
    <xf numFmtId="38" fontId="0" fillId="0" borderId="54" xfId="2" applyFont="1" applyBorder="1" applyAlignment="1">
      <alignment horizontal="center" vertical="center"/>
    </xf>
    <xf numFmtId="38" fontId="0" fillId="0" borderId="60" xfId="2" applyFont="1" applyBorder="1">
      <alignment vertical="center"/>
    </xf>
    <xf numFmtId="38" fontId="0" fillId="0" borderId="61" xfId="2" applyFont="1" applyBorder="1">
      <alignment vertical="center"/>
    </xf>
    <xf numFmtId="38" fontId="0" fillId="0" borderId="59" xfId="2" applyFont="1" applyBorder="1" applyAlignment="1">
      <alignment horizontal="center" vertical="center"/>
    </xf>
    <xf numFmtId="38" fontId="0" fillId="0" borderId="62" xfId="2" applyFont="1" applyBorder="1">
      <alignment vertical="center"/>
    </xf>
    <xf numFmtId="38" fontId="0" fillId="0" borderId="21" xfId="2" applyFont="1" applyBorder="1" applyAlignment="1">
      <alignment vertical="center"/>
    </xf>
    <xf numFmtId="38" fontId="0" fillId="0" borderId="22" xfId="2" applyFont="1" applyBorder="1" applyAlignment="1">
      <alignment vertical="center"/>
    </xf>
    <xf numFmtId="38" fontId="0" fillId="0" borderId="0" xfId="2" applyFont="1" applyBorder="1" applyAlignment="1">
      <alignment horizontal="center" vertical="center"/>
    </xf>
    <xf numFmtId="38" fontId="4" fillId="0" borderId="0" xfId="2" applyFont="1">
      <alignment vertical="center"/>
    </xf>
    <xf numFmtId="0" fontId="4" fillId="0" borderId="0" xfId="0" applyFont="1">
      <alignment vertical="center"/>
    </xf>
    <xf numFmtId="38" fontId="0" fillId="0" borderId="0" xfId="2" applyFont="1" applyBorder="1" applyAlignment="1">
      <alignment horizontal="right" vertical="center"/>
    </xf>
    <xf numFmtId="38" fontId="0" fillId="0" borderId="12" xfId="2" applyFont="1" applyBorder="1" applyAlignment="1">
      <alignment vertical="center"/>
    </xf>
    <xf numFmtId="38" fontId="0" fillId="0" borderId="31" xfId="2" applyFont="1" applyBorder="1">
      <alignment vertical="center"/>
    </xf>
    <xf numFmtId="38" fontId="0" fillId="2" borderId="55" xfId="2" applyFont="1" applyFill="1" applyBorder="1">
      <alignment vertical="center"/>
    </xf>
    <xf numFmtId="38" fontId="0" fillId="2" borderId="53" xfId="2" applyFont="1" applyFill="1" applyBorder="1" applyAlignment="1">
      <alignment horizontal="center" vertical="center"/>
    </xf>
    <xf numFmtId="38" fontId="0" fillId="2" borderId="46" xfId="2" applyFont="1" applyFill="1" applyBorder="1">
      <alignment vertical="center"/>
    </xf>
    <xf numFmtId="38" fontId="0" fillId="2" borderId="45" xfId="2" applyFont="1" applyFill="1" applyBorder="1" applyAlignment="1">
      <alignment horizontal="center" vertical="center"/>
    </xf>
    <xf numFmtId="38" fontId="0" fillId="2" borderId="47" xfId="2" applyFont="1" applyFill="1" applyBorder="1">
      <alignment vertical="center"/>
    </xf>
    <xf numFmtId="38" fontId="0" fillId="2" borderId="48" xfId="2" applyFont="1" applyFill="1" applyBorder="1" applyAlignment="1">
      <alignment horizontal="center" vertical="center"/>
    </xf>
    <xf numFmtId="38" fontId="0" fillId="2" borderId="45" xfId="2" applyFont="1" applyFill="1" applyBorder="1">
      <alignment vertical="center"/>
    </xf>
    <xf numFmtId="38" fontId="0" fillId="2" borderId="49" xfId="2" applyFont="1" applyFill="1" applyBorder="1" applyAlignment="1">
      <alignment horizontal="center" vertical="center"/>
    </xf>
    <xf numFmtId="38" fontId="0" fillId="2" borderId="5" xfId="2" applyFont="1" applyFill="1" applyBorder="1">
      <alignment vertical="center"/>
    </xf>
    <xf numFmtId="38" fontId="0" fillId="2" borderId="4" xfId="2" applyFont="1" applyFill="1" applyBorder="1" applyAlignment="1">
      <alignment horizontal="center" vertical="center"/>
    </xf>
    <xf numFmtId="38" fontId="0" fillId="2" borderId="44" xfId="2" applyFont="1" applyFill="1" applyBorder="1">
      <alignment vertical="center"/>
    </xf>
    <xf numFmtId="38" fontId="0" fillId="2" borderId="56" xfId="2" applyFont="1" applyFill="1" applyBorder="1">
      <alignment vertical="center"/>
    </xf>
    <xf numFmtId="38" fontId="0" fillId="2" borderId="57" xfId="2" applyFont="1" applyFill="1" applyBorder="1" applyAlignment="1">
      <alignment horizontal="center" vertical="center"/>
    </xf>
    <xf numFmtId="49" fontId="0" fillId="0" borderId="30" xfId="2" applyNumberFormat="1" applyFont="1" applyBorder="1" applyAlignment="1">
      <alignment horizontal="center" vertical="center"/>
    </xf>
    <xf numFmtId="49" fontId="0" fillId="0" borderId="35" xfId="2" applyNumberFormat="1" applyFont="1" applyBorder="1" applyAlignment="1">
      <alignment horizontal="center" vertical="center"/>
    </xf>
    <xf numFmtId="49" fontId="0" fillId="0" borderId="34" xfId="2" applyNumberFormat="1" applyFont="1" applyBorder="1" applyAlignment="1">
      <alignment horizontal="center" vertical="center"/>
    </xf>
    <xf numFmtId="38" fontId="0" fillId="0" borderId="32" xfId="2" applyFont="1" applyBorder="1" applyAlignment="1">
      <alignment horizontal="center" vertical="center"/>
    </xf>
    <xf numFmtId="38" fontId="0" fillId="0" borderId="0" xfId="2" applyFont="1" applyBorder="1" applyAlignment="1">
      <alignment horizontal="center" vertical="center"/>
    </xf>
    <xf numFmtId="38" fontId="0" fillId="0" borderId="71" xfId="2" applyFont="1" applyBorder="1" applyAlignment="1">
      <alignment horizontal="center" vertical="center"/>
    </xf>
    <xf numFmtId="38" fontId="0" fillId="0" borderId="72" xfId="2" applyFont="1" applyBorder="1" applyAlignment="1">
      <alignment horizontal="center" vertical="center"/>
    </xf>
    <xf numFmtId="38" fontId="0" fillId="0" borderId="36" xfId="2" applyFont="1" applyBorder="1" applyAlignment="1">
      <alignment horizontal="center" vertical="center"/>
    </xf>
    <xf numFmtId="38" fontId="0" fillId="0" borderId="0" xfId="2" applyFont="1" applyFill="1">
      <alignment vertical="center"/>
    </xf>
    <xf numFmtId="38" fontId="0" fillId="0" borderId="33" xfId="2" applyFont="1" applyFill="1" applyBorder="1">
      <alignment vertical="center"/>
    </xf>
    <xf numFmtId="38" fontId="0" fillId="0" borderId="24" xfId="2" applyFont="1" applyFill="1" applyBorder="1">
      <alignment vertical="center"/>
    </xf>
    <xf numFmtId="38" fontId="0" fillId="0" borderId="22" xfId="2" applyFont="1" applyFill="1" applyBorder="1" applyAlignment="1">
      <alignment horizontal="center" vertical="center"/>
    </xf>
    <xf numFmtId="38" fontId="0" fillId="0" borderId="0" xfId="2" applyFont="1" applyFill="1" applyAlignment="1">
      <alignment horizontal="center" vertical="center"/>
    </xf>
    <xf numFmtId="38" fontId="0" fillId="0" borderId="0" xfId="2" applyFont="1" applyAlignment="1">
      <alignment horizontal="right" vertical="center"/>
    </xf>
    <xf numFmtId="38" fontId="0" fillId="0" borderId="1" xfId="2" applyFont="1" applyFill="1" applyBorder="1" applyAlignment="1">
      <alignment horizontal="center" vertical="center"/>
    </xf>
    <xf numFmtId="38" fontId="0" fillId="0" borderId="10" xfId="2" applyFont="1" applyFill="1" applyBorder="1" applyAlignment="1">
      <alignment horizontal="center" vertical="center"/>
    </xf>
    <xf numFmtId="38" fontId="0" fillId="0" borderId="7" xfId="2" applyFont="1" applyFill="1" applyBorder="1" applyAlignment="1">
      <alignment horizontal="center" vertical="center"/>
    </xf>
    <xf numFmtId="38" fontId="0" fillId="0" borderId="11" xfId="2" applyFont="1" applyFill="1" applyBorder="1" applyAlignment="1">
      <alignment horizontal="center" vertical="center"/>
    </xf>
    <xf numFmtId="38" fontId="0" fillId="0" borderId="26" xfId="2" applyFont="1" applyBorder="1" applyAlignment="1">
      <alignment horizontal="center" vertical="center"/>
    </xf>
    <xf numFmtId="49" fontId="0" fillId="0" borderId="2" xfId="2" applyNumberFormat="1" applyFont="1" applyBorder="1" applyAlignment="1">
      <alignment horizontal="center" vertical="center"/>
    </xf>
    <xf numFmtId="38" fontId="0" fillId="0" borderId="41" xfId="2" applyFont="1" applyBorder="1" applyAlignment="1">
      <alignment horizontal="center" vertical="center"/>
    </xf>
    <xf numFmtId="49" fontId="0" fillId="0" borderId="10" xfId="2" applyNumberFormat="1" applyFont="1" applyBorder="1" applyAlignment="1">
      <alignment horizontal="center" vertical="center"/>
    </xf>
    <xf numFmtId="49" fontId="0" fillId="0" borderId="3" xfId="2" applyNumberFormat="1" applyFont="1" applyBorder="1" applyAlignment="1">
      <alignment horizontal="center" vertical="center"/>
    </xf>
    <xf numFmtId="38" fontId="0" fillId="0" borderId="27" xfId="2" applyFont="1" applyBorder="1" applyAlignment="1">
      <alignment horizontal="center" vertical="center"/>
    </xf>
    <xf numFmtId="38" fontId="0" fillId="0" borderId="21" xfId="2" applyFont="1" applyBorder="1" applyAlignment="1">
      <alignment horizontal="right" vertical="center"/>
    </xf>
    <xf numFmtId="38" fontId="0" fillId="0" borderId="22" xfId="2" applyFont="1" applyBorder="1" applyAlignment="1">
      <alignment horizontal="right" vertical="center"/>
    </xf>
    <xf numFmtId="49" fontId="0" fillId="0" borderId="34" xfId="2" applyNumberFormat="1" applyFont="1" applyBorder="1" applyAlignment="1">
      <alignment horizontal="center" vertical="center"/>
    </xf>
    <xf numFmtId="49" fontId="0" fillId="0" borderId="30" xfId="2" applyNumberFormat="1" applyFont="1" applyBorder="1" applyAlignment="1">
      <alignment horizontal="center" vertical="center"/>
    </xf>
    <xf numFmtId="49" fontId="0" fillId="0" borderId="35" xfId="2" applyNumberFormat="1" applyFont="1" applyBorder="1" applyAlignment="1">
      <alignment horizontal="center" vertical="center"/>
    </xf>
    <xf numFmtId="38" fontId="0" fillId="0" borderId="0" xfId="2" applyFont="1" applyBorder="1" applyAlignment="1">
      <alignment horizontal="center" vertical="center"/>
    </xf>
    <xf numFmtId="38" fontId="0" fillId="0" borderId="1" xfId="2" applyFont="1" applyBorder="1" applyAlignment="1">
      <alignment horizontal="center" vertical="center"/>
    </xf>
    <xf numFmtId="38" fontId="0" fillId="0" borderId="10" xfId="2" applyFont="1" applyBorder="1" applyAlignment="1">
      <alignment horizontal="center" vertical="center"/>
    </xf>
    <xf numFmtId="38" fontId="0" fillId="0" borderId="25" xfId="2" applyFont="1" applyBorder="1" applyAlignment="1">
      <alignment horizontal="center" vertical="center"/>
    </xf>
    <xf numFmtId="49" fontId="0" fillId="0" borderId="42" xfId="2" applyNumberFormat="1" applyFont="1" applyBorder="1" applyAlignment="1">
      <alignment horizontal="center" vertical="center"/>
    </xf>
    <xf numFmtId="38" fontId="0" fillId="0" borderId="43" xfId="2" applyFont="1" applyBorder="1" applyAlignment="1">
      <alignment horizontal="center" vertical="center"/>
    </xf>
    <xf numFmtId="38" fontId="0" fillId="0" borderId="32" xfId="2" applyFont="1" applyBorder="1" applyAlignment="1">
      <alignment horizontal="center" vertical="center"/>
    </xf>
    <xf numFmtId="38" fontId="0" fillId="0" borderId="36" xfId="2" applyFont="1" applyBorder="1" applyAlignment="1">
      <alignment horizontal="center" vertical="center"/>
    </xf>
    <xf numFmtId="38" fontId="0" fillId="0" borderId="71" xfId="2" applyFont="1" applyBorder="1" applyAlignment="1">
      <alignment horizontal="center" vertical="center"/>
    </xf>
    <xf numFmtId="38" fontId="0" fillId="0" borderId="73" xfId="2" applyFont="1" applyBorder="1" applyAlignment="1">
      <alignment horizontal="center" vertical="center"/>
    </xf>
    <xf numFmtId="38" fontId="0" fillId="0" borderId="72" xfId="2" applyFont="1" applyBorder="1" applyAlignment="1">
      <alignment horizontal="center" vertical="center"/>
    </xf>
    <xf numFmtId="38" fontId="0" fillId="0" borderId="29" xfId="2" applyFont="1" applyBorder="1" applyAlignment="1">
      <alignment horizontal="center" vertical="center"/>
    </xf>
    <xf numFmtId="38" fontId="0" fillId="0" borderId="63" xfId="2" applyFont="1" applyBorder="1" applyAlignment="1">
      <alignment horizontal="center" vertical="center"/>
    </xf>
    <xf numFmtId="38" fontId="0" fillId="0" borderId="70" xfId="2" applyFont="1" applyBorder="1" applyAlignment="1">
      <alignment horizontal="center" vertical="center"/>
    </xf>
    <xf numFmtId="38" fontId="0" fillId="0" borderId="69" xfId="2" applyFont="1" applyBorder="1" applyAlignment="1">
      <alignment horizontal="center" vertical="center"/>
    </xf>
    <xf numFmtId="38" fontId="0" fillId="0" borderId="31" xfId="2" applyFont="1" applyBorder="1" applyAlignment="1">
      <alignment horizontal="center" vertical="center"/>
    </xf>
    <xf numFmtId="38" fontId="0" fillId="0" borderId="64" xfId="2" applyFont="1" applyBorder="1" applyAlignment="1">
      <alignment horizontal="center" vertical="center"/>
    </xf>
    <xf numFmtId="38" fontId="0" fillId="0" borderId="40" xfId="2" applyFont="1" applyBorder="1" applyAlignment="1">
      <alignment horizontal="center" vertical="center"/>
    </xf>
    <xf numFmtId="38" fontId="0" fillId="0" borderId="65" xfId="2" applyFont="1" applyBorder="1" applyAlignment="1">
      <alignment horizontal="center" vertical="center"/>
    </xf>
    <xf numFmtId="49" fontId="0" fillId="0" borderId="13" xfId="2" applyNumberFormat="1" applyFont="1" applyBorder="1" applyAlignment="1">
      <alignment horizontal="center" vertical="center"/>
    </xf>
    <xf numFmtId="49" fontId="0" fillId="0" borderId="2" xfId="2" applyNumberFormat="1" applyFont="1" applyBorder="1" applyAlignment="1">
      <alignment vertical="center"/>
    </xf>
    <xf numFmtId="49" fontId="0" fillId="0" borderId="3" xfId="2" applyNumberFormat="1" applyFont="1" applyBorder="1" applyAlignment="1">
      <alignment vertical="center"/>
    </xf>
    <xf numFmtId="38" fontId="0" fillId="0" borderId="14" xfId="2" applyFont="1" applyBorder="1" applyAlignment="1">
      <alignment horizontal="center" vertical="center"/>
    </xf>
    <xf numFmtId="38" fontId="0" fillId="0" borderId="8" xfId="2" applyFont="1" applyBorder="1" applyAlignment="1">
      <alignment horizontal="center" vertical="center"/>
    </xf>
    <xf numFmtId="38" fontId="0" fillId="0" borderId="8" xfId="2" applyFont="1" applyBorder="1" applyAlignment="1">
      <alignment vertical="center"/>
    </xf>
    <xf numFmtId="38" fontId="0" fillId="0" borderId="9" xfId="2" applyFont="1" applyBorder="1" applyAlignment="1">
      <alignment vertical="center"/>
    </xf>
    <xf numFmtId="38" fontId="0" fillId="0" borderId="66" xfId="2" applyFont="1" applyBorder="1" applyAlignment="1">
      <alignment horizontal="center" vertical="center"/>
    </xf>
    <xf numFmtId="38" fontId="0" fillId="0" borderId="67" xfId="2" applyFont="1" applyBorder="1" applyAlignment="1">
      <alignment horizontal="center" vertical="center"/>
    </xf>
    <xf numFmtId="38" fontId="0" fillId="2" borderId="67" xfId="2" applyFont="1" applyFill="1" applyBorder="1" applyAlignment="1">
      <alignment horizontal="center" vertical="center"/>
    </xf>
    <xf numFmtId="38" fontId="0" fillId="0" borderId="68" xfId="2" applyFont="1" applyBorder="1" applyAlignment="1">
      <alignment horizontal="center" vertical="center"/>
    </xf>
    <xf numFmtId="38" fontId="0" fillId="2" borderId="44" xfId="2" applyFont="1" applyFill="1" applyBorder="1" applyAlignment="1">
      <alignment vertical="center"/>
    </xf>
    <xf numFmtId="38" fontId="0" fillId="2" borderId="45" xfId="2" applyFont="1" applyFill="1" applyBorder="1" applyAlignment="1">
      <alignment vertical="center"/>
    </xf>
    <xf numFmtId="38" fontId="0" fillId="0" borderId="21" xfId="2" applyFont="1" applyBorder="1" applyAlignment="1">
      <alignment vertical="center"/>
    </xf>
    <xf numFmtId="38" fontId="0" fillId="0" borderId="22" xfId="2" applyFont="1" applyBorder="1" applyAlignment="1">
      <alignment vertical="center"/>
    </xf>
    <xf numFmtId="38" fontId="0" fillId="0" borderId="11" xfId="2" applyFont="1" applyBorder="1" applyAlignment="1">
      <alignment horizontal="center" vertical="center"/>
    </xf>
    <xf numFmtId="49" fontId="0" fillId="0" borderId="37" xfId="2" applyNumberFormat="1" applyFont="1" applyBorder="1" applyAlignment="1">
      <alignment horizontal="center" vertical="center"/>
    </xf>
    <xf numFmtId="38" fontId="0" fillId="0" borderId="38" xfId="2" applyFont="1" applyBorder="1" applyAlignment="1">
      <alignment horizontal="center" vertical="center"/>
    </xf>
    <xf numFmtId="38" fontId="0" fillId="0" borderId="9" xfId="2" applyFont="1" applyBorder="1" applyAlignment="1">
      <alignment horizontal="center" vertical="center"/>
    </xf>
    <xf numFmtId="38" fontId="0" fillId="0" borderId="12" xfId="2" applyFont="1" applyBorder="1" applyAlignment="1">
      <alignment horizontal="right" vertical="center"/>
    </xf>
    <xf numFmtId="38" fontId="0" fillId="0" borderId="50" xfId="2" applyFont="1" applyBorder="1" applyAlignment="1">
      <alignment horizontal="right" vertical="center"/>
    </xf>
    <xf numFmtId="38" fontId="0" fillId="2" borderId="58" xfId="2" applyFont="1" applyFill="1" applyBorder="1" applyAlignment="1">
      <alignment vertical="center"/>
    </xf>
    <xf numFmtId="38" fontId="0" fillId="2" borderId="53" xfId="2" applyFont="1" applyFill="1" applyBorder="1" applyAlignment="1">
      <alignment vertical="center"/>
    </xf>
  </cellXfs>
  <cellStyles count="3">
    <cellStyle name="桁区切り" xfId="2" builtinId="6"/>
    <cellStyle name="標準" xfId="0" builtinId="0"/>
    <cellStyle name="標準 4" xfId="1" xr:uid="{F3A8AC26-7B8B-44D3-A26A-A19EDDC244B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E80D45-B357-4030-817F-7A021A747890}">
  <sheetPr>
    <pageSetUpPr fitToPage="1"/>
  </sheetPr>
  <dimension ref="B1:T19"/>
  <sheetViews>
    <sheetView tabSelected="1" view="pageBreakPreview" zoomScaleNormal="100" zoomScaleSheetLayoutView="100" workbookViewId="0">
      <selection activeCell="R11" sqref="R11"/>
    </sheetView>
  </sheetViews>
  <sheetFormatPr defaultColWidth="8.69921875" defaultRowHeight="18" x14ac:dyDescent="0.45"/>
  <cols>
    <col min="1" max="1" width="1.69921875" style="1" customWidth="1"/>
    <col min="2" max="2" width="13.3984375" style="1" customWidth="1"/>
    <col min="3" max="3" width="20.59765625" style="1" bestFit="1" customWidth="1"/>
    <col min="4" max="4" width="11.69921875" style="1" customWidth="1"/>
    <col min="5" max="5" width="4.3984375" style="1" customWidth="1"/>
    <col min="6" max="6" width="11.69921875" style="1" customWidth="1"/>
    <col min="7" max="7" width="4.3984375" style="1" customWidth="1"/>
    <col min="8" max="8" width="11.5" style="1" customWidth="1"/>
    <col min="9" max="9" width="4.3984375" style="1" customWidth="1"/>
    <col min="10" max="10" width="11.5" style="1" customWidth="1"/>
    <col min="11" max="11" width="4.3984375" style="1" customWidth="1"/>
    <col min="12" max="12" width="11.69921875" style="1" customWidth="1"/>
    <col min="13" max="13" width="4.3984375" style="1" customWidth="1"/>
    <col min="14" max="14" width="11.69921875" style="1" customWidth="1"/>
    <col min="15" max="15" width="4.3984375" style="1" customWidth="1"/>
    <col min="16" max="16" width="11.69921875" style="1" customWidth="1"/>
    <col min="17" max="17" width="4.3984375" style="1" customWidth="1"/>
    <col min="18" max="18" width="11.69921875" style="1" customWidth="1"/>
    <col min="19" max="19" width="4.3984375" style="1" customWidth="1"/>
    <col min="20" max="20" width="1.59765625" style="1" customWidth="1"/>
    <col min="21" max="16384" width="8.69921875" style="1"/>
  </cols>
  <sheetData>
    <row r="1" spans="2:20" ht="18.600000000000001" thickBot="1" x14ac:dyDescent="0.5">
      <c r="B1" s="1" t="s">
        <v>21</v>
      </c>
    </row>
    <row r="2" spans="2:20" ht="23.4" thickTop="1" thickBot="1" x14ac:dyDescent="0.5">
      <c r="B2" s="24" t="s">
        <v>19</v>
      </c>
      <c r="C2" s="45" t="s">
        <v>26</v>
      </c>
    </row>
    <row r="3" spans="2:20" ht="22.8" thickTop="1" x14ac:dyDescent="0.45">
      <c r="B3" s="25"/>
    </row>
    <row r="4" spans="2:20" ht="22.2" x14ac:dyDescent="0.45">
      <c r="B4" s="25"/>
      <c r="M4" s="47"/>
      <c r="N4" s="48" t="s">
        <v>37</v>
      </c>
      <c r="O4" s="26"/>
      <c r="P4" s="26"/>
      <c r="Q4" s="26"/>
      <c r="R4" s="26"/>
      <c r="S4" s="1" t="s">
        <v>23</v>
      </c>
    </row>
    <row r="5" spans="2:20" ht="33.6" customHeight="1" thickBot="1" x14ac:dyDescent="0.5"/>
    <row r="6" spans="2:20" ht="32.4" customHeight="1" thickTop="1" x14ac:dyDescent="0.45">
      <c r="B6" s="77" t="s">
        <v>35</v>
      </c>
      <c r="C6" s="78"/>
      <c r="D6" s="82" t="s">
        <v>74</v>
      </c>
      <c r="E6" s="82"/>
      <c r="F6" s="82" t="s">
        <v>75</v>
      </c>
      <c r="G6" s="82"/>
      <c r="H6" s="82" t="s">
        <v>76</v>
      </c>
      <c r="I6" s="82"/>
      <c r="J6" s="82" t="s">
        <v>77</v>
      </c>
      <c r="K6" s="82"/>
      <c r="L6" s="82" t="s">
        <v>78</v>
      </c>
      <c r="M6" s="82"/>
      <c r="N6" s="82" t="s">
        <v>79</v>
      </c>
      <c r="O6" s="84"/>
      <c r="P6" s="82" t="s">
        <v>80</v>
      </c>
      <c r="Q6" s="84"/>
      <c r="R6" s="82" t="s">
        <v>81</v>
      </c>
      <c r="S6" s="85"/>
    </row>
    <row r="7" spans="2:20" ht="32.4" customHeight="1" thickBot="1" x14ac:dyDescent="0.5">
      <c r="B7" s="79"/>
      <c r="C7" s="80"/>
      <c r="D7" s="81" t="s">
        <v>38</v>
      </c>
      <c r="E7" s="81"/>
      <c r="F7" s="81" t="s">
        <v>40</v>
      </c>
      <c r="G7" s="81"/>
      <c r="H7" s="81" t="s">
        <v>41</v>
      </c>
      <c r="I7" s="81"/>
      <c r="J7" s="81" t="s">
        <v>42</v>
      </c>
      <c r="K7" s="81"/>
      <c r="L7" s="81" t="s">
        <v>43</v>
      </c>
      <c r="M7" s="81"/>
      <c r="N7" s="81" t="s">
        <v>44</v>
      </c>
      <c r="O7" s="81"/>
      <c r="P7" s="81" t="s">
        <v>45</v>
      </c>
      <c r="Q7" s="83"/>
      <c r="R7" s="81" t="s">
        <v>46</v>
      </c>
      <c r="S7" s="86"/>
    </row>
    <row r="8" spans="2:20" ht="32.4" customHeight="1" thickBot="1" x14ac:dyDescent="0.5">
      <c r="B8" s="60" t="s">
        <v>1</v>
      </c>
      <c r="C8" s="56"/>
      <c r="D8" s="54">
        <v>580</v>
      </c>
      <c r="E8" s="55" t="s">
        <v>31</v>
      </c>
      <c r="F8" s="61">
        <v>2497</v>
      </c>
      <c r="G8" s="62" t="s">
        <v>31</v>
      </c>
      <c r="H8" s="61">
        <v>268</v>
      </c>
      <c r="I8" s="62" t="s">
        <v>0</v>
      </c>
      <c r="J8" s="61">
        <v>548</v>
      </c>
      <c r="K8" s="62" t="s">
        <v>0</v>
      </c>
      <c r="L8" s="61">
        <v>440</v>
      </c>
      <c r="M8" s="55" t="s">
        <v>31</v>
      </c>
      <c r="N8" s="54">
        <v>10</v>
      </c>
      <c r="O8" s="55" t="s">
        <v>31</v>
      </c>
      <c r="P8" s="54">
        <v>5</v>
      </c>
      <c r="Q8" s="55" t="s">
        <v>31</v>
      </c>
      <c r="R8" s="54">
        <v>69</v>
      </c>
      <c r="S8" s="53" t="s">
        <v>31</v>
      </c>
      <c r="T8" s="49"/>
    </row>
    <row r="9" spans="2:20" ht="32.4" customHeight="1" thickTop="1" thickBot="1" x14ac:dyDescent="0.5">
      <c r="B9" s="42" t="s">
        <v>30</v>
      </c>
      <c r="C9" s="43"/>
      <c r="D9" s="14"/>
      <c r="E9" s="36" t="s">
        <v>2</v>
      </c>
      <c r="F9" s="14"/>
      <c r="G9" s="28" t="s">
        <v>2</v>
      </c>
      <c r="H9" s="14"/>
      <c r="I9" s="44" t="s">
        <v>2</v>
      </c>
      <c r="J9" s="14"/>
      <c r="K9" s="44" t="s">
        <v>2</v>
      </c>
      <c r="L9" s="14"/>
      <c r="M9" s="36" t="s">
        <v>2</v>
      </c>
      <c r="N9" s="14"/>
      <c r="O9" s="36" t="s">
        <v>2</v>
      </c>
      <c r="P9" s="14"/>
      <c r="Q9" s="15" t="s">
        <v>2</v>
      </c>
      <c r="R9" s="32"/>
      <c r="S9" s="36" t="s">
        <v>2</v>
      </c>
      <c r="T9" s="41"/>
    </row>
    <row r="10" spans="2:20" ht="32.4" customHeight="1" thickTop="1" thickBot="1" x14ac:dyDescent="0.5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O10" s="33"/>
      <c r="Q10" s="33"/>
      <c r="R10" s="33"/>
      <c r="S10" s="33"/>
    </row>
    <row r="11" spans="2:20" ht="32.4" customHeight="1" thickTop="1" thickBot="1" x14ac:dyDescent="0.5">
      <c r="C11" s="9" t="s">
        <v>3</v>
      </c>
      <c r="D11" s="10">
        <f>55000*D8</f>
        <v>31900000</v>
      </c>
      <c r="E11" s="11" t="s">
        <v>2</v>
      </c>
      <c r="F11" s="10">
        <f>55000*F8</f>
        <v>137335000</v>
      </c>
      <c r="G11" s="11" t="s">
        <v>2</v>
      </c>
      <c r="H11" s="10">
        <f>55000*H8</f>
        <v>14740000</v>
      </c>
      <c r="I11" s="11" t="s">
        <v>2</v>
      </c>
      <c r="J11" s="10">
        <f>55000*J8</f>
        <v>30140000</v>
      </c>
      <c r="K11" s="11" t="s">
        <v>2</v>
      </c>
      <c r="L11" s="10">
        <f>55000*L8</f>
        <v>24200000</v>
      </c>
      <c r="M11" s="11" t="s">
        <v>2</v>
      </c>
      <c r="N11" s="10">
        <f>55000*N8</f>
        <v>550000</v>
      </c>
      <c r="O11" s="11" t="s">
        <v>2</v>
      </c>
      <c r="P11" s="10">
        <f>55000*P8</f>
        <v>275000</v>
      </c>
      <c r="Q11" s="21" t="s">
        <v>2</v>
      </c>
      <c r="R11" s="10">
        <f>55000*R8</f>
        <v>3795000</v>
      </c>
      <c r="S11" s="12" t="s">
        <v>2</v>
      </c>
    </row>
    <row r="12" spans="2:20" ht="32.4" customHeight="1" thickTop="1" thickBot="1" x14ac:dyDescent="0.5">
      <c r="C12" s="39"/>
      <c r="D12" s="39"/>
      <c r="E12" s="39"/>
      <c r="F12" s="39"/>
      <c r="G12" s="39"/>
      <c r="H12" s="39"/>
      <c r="I12" s="39"/>
      <c r="J12" s="39"/>
      <c r="K12" s="39"/>
      <c r="L12" s="39"/>
      <c r="M12" s="39"/>
      <c r="N12" s="39"/>
      <c r="O12" s="39"/>
      <c r="P12" s="39"/>
      <c r="Q12" s="39"/>
      <c r="R12" s="39"/>
      <c r="S12" s="39"/>
    </row>
    <row r="13" spans="2:20" ht="32.4" customHeight="1" thickTop="1" thickBot="1" x14ac:dyDescent="0.5">
      <c r="C13" s="40" t="s">
        <v>4</v>
      </c>
      <c r="D13" s="14">
        <f>D8*D9</f>
        <v>0</v>
      </c>
      <c r="E13" s="15" t="s">
        <v>2</v>
      </c>
      <c r="F13" s="14">
        <f>F8*F9</f>
        <v>0</v>
      </c>
      <c r="G13" s="15" t="s">
        <v>2</v>
      </c>
      <c r="H13" s="14">
        <f>H8*H9</f>
        <v>0</v>
      </c>
      <c r="I13" s="15" t="s">
        <v>2</v>
      </c>
      <c r="J13" s="14">
        <f>J8*J9</f>
        <v>0</v>
      </c>
      <c r="K13" s="15" t="s">
        <v>2</v>
      </c>
      <c r="L13" s="14">
        <f>L8*L9</f>
        <v>0</v>
      </c>
      <c r="M13" s="15" t="s">
        <v>2</v>
      </c>
      <c r="N13" s="14">
        <f>N8*N9</f>
        <v>0</v>
      </c>
      <c r="O13" s="15" t="s">
        <v>2</v>
      </c>
      <c r="P13" s="14">
        <f>P8*P9</f>
        <v>0</v>
      </c>
      <c r="Q13" s="16" t="s">
        <v>2</v>
      </c>
      <c r="R13" s="14">
        <f>R8*R9</f>
        <v>0</v>
      </c>
      <c r="S13" s="4" t="s">
        <v>2</v>
      </c>
    </row>
    <row r="14" spans="2:20" ht="32.4" customHeight="1" thickTop="1" x14ac:dyDescent="0.45">
      <c r="C14" s="5" t="s">
        <v>5</v>
      </c>
      <c r="D14" s="1">
        <f>D13-D11</f>
        <v>-31900000</v>
      </c>
      <c r="E14" s="5" t="s">
        <v>2</v>
      </c>
      <c r="F14" s="1">
        <f>F13-F11</f>
        <v>-137335000</v>
      </c>
      <c r="G14" s="5" t="s">
        <v>2</v>
      </c>
      <c r="H14" s="1">
        <f>H13-H11</f>
        <v>-14740000</v>
      </c>
      <c r="I14" s="5" t="s">
        <v>2</v>
      </c>
      <c r="J14" s="1">
        <f>J13-J11</f>
        <v>-30140000</v>
      </c>
      <c r="K14" s="5" t="s">
        <v>2</v>
      </c>
      <c r="L14" s="1">
        <f>L13-L11</f>
        <v>-24200000</v>
      </c>
      <c r="M14" s="5" t="s">
        <v>2</v>
      </c>
      <c r="N14" s="1">
        <f>N13-N11</f>
        <v>-550000</v>
      </c>
      <c r="O14" s="5" t="s">
        <v>2</v>
      </c>
      <c r="P14" s="1">
        <f>P13-P11</f>
        <v>-275000</v>
      </c>
      <c r="Q14" s="5" t="s">
        <v>2</v>
      </c>
      <c r="R14" s="1">
        <f>R13-R11</f>
        <v>-3795000</v>
      </c>
      <c r="S14" s="5" t="s">
        <v>2</v>
      </c>
    </row>
    <row r="15" spans="2:20" ht="32.4" customHeight="1" thickBot="1" x14ac:dyDescent="0.5"/>
    <row r="16" spans="2:20" ht="32.4" customHeight="1" thickTop="1" thickBot="1" x14ac:dyDescent="0.5">
      <c r="P16" s="87" t="s">
        <v>32</v>
      </c>
      <c r="Q16" s="88"/>
      <c r="R16" s="14">
        <f>+D13+F13+H13+J13+L13+N13+P13+R13</f>
        <v>0</v>
      </c>
      <c r="S16" s="4" t="s">
        <v>2</v>
      </c>
    </row>
    <row r="17" spans="2:19" ht="32.4" customHeight="1" thickTop="1" x14ac:dyDescent="0.45">
      <c r="P17" s="76" t="s">
        <v>33</v>
      </c>
      <c r="Q17" s="76"/>
      <c r="R17" s="1">
        <f>+D11+F11+H11+J11+L11+N11+P11+R11</f>
        <v>242935000</v>
      </c>
      <c r="S17" s="5" t="s">
        <v>2</v>
      </c>
    </row>
    <row r="18" spans="2:19" ht="32.4" customHeight="1" x14ac:dyDescent="0.45">
      <c r="P18" s="76" t="s">
        <v>6</v>
      </c>
      <c r="Q18" s="76"/>
      <c r="R18" s="30">
        <f>(R16/R17)*100</f>
        <v>0</v>
      </c>
      <c r="S18" s="5" t="s">
        <v>7</v>
      </c>
    </row>
    <row r="19" spans="2:19" x14ac:dyDescent="0.45">
      <c r="B19" s="27" t="s">
        <v>25</v>
      </c>
      <c r="C19" s="27"/>
      <c r="D19" s="27"/>
    </row>
  </sheetData>
  <mergeCells count="20">
    <mergeCell ref="R6:S6"/>
    <mergeCell ref="R7:S7"/>
    <mergeCell ref="P16:Q16"/>
    <mergeCell ref="H6:I6"/>
    <mergeCell ref="H7:I7"/>
    <mergeCell ref="J6:K6"/>
    <mergeCell ref="J7:K7"/>
    <mergeCell ref="P17:Q17"/>
    <mergeCell ref="P18:Q18"/>
    <mergeCell ref="B6:C7"/>
    <mergeCell ref="F7:G7"/>
    <mergeCell ref="L7:M7"/>
    <mergeCell ref="N7:O7"/>
    <mergeCell ref="D6:E6"/>
    <mergeCell ref="D7:E7"/>
    <mergeCell ref="P7:Q7"/>
    <mergeCell ref="F6:G6"/>
    <mergeCell ref="L6:M6"/>
    <mergeCell ref="N6:O6"/>
    <mergeCell ref="P6:Q6"/>
  </mergeCells>
  <phoneticPr fontId="2"/>
  <printOptions horizontalCentered="1"/>
  <pageMargins left="0.9055118110236221" right="0.70866141732283472" top="0.74803149606299213" bottom="0.74803149606299213" header="0.31496062992125984" footer="0.31496062992125984"/>
  <pageSetup paperSize="9" scale="71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8A86FD-E059-4363-87DB-BEC9D5B23557}">
  <sheetPr>
    <pageSetUpPr fitToPage="1"/>
  </sheetPr>
  <dimension ref="B1:AI29"/>
  <sheetViews>
    <sheetView view="pageBreakPreview" topLeftCell="A2" zoomScale="70" zoomScaleNormal="100" zoomScaleSheetLayoutView="70" workbookViewId="0">
      <selection activeCell="T21" sqref="T21"/>
    </sheetView>
  </sheetViews>
  <sheetFormatPr defaultColWidth="8.69921875" defaultRowHeight="18" x14ac:dyDescent="0.45"/>
  <cols>
    <col min="1" max="1" width="1.69921875" style="1" customWidth="1"/>
    <col min="2" max="2" width="13.3984375" style="1" customWidth="1"/>
    <col min="3" max="3" width="13.5" style="1" customWidth="1"/>
    <col min="4" max="4" width="13.8984375" style="1" bestFit="1" customWidth="1"/>
    <col min="5" max="5" width="3.8984375" style="1" bestFit="1" customWidth="1"/>
    <col min="6" max="6" width="13.8984375" style="1" bestFit="1" customWidth="1"/>
    <col min="7" max="7" width="4.3984375" style="1" customWidth="1"/>
    <col min="8" max="8" width="11.69921875" style="1" customWidth="1"/>
    <col min="9" max="9" width="4.3984375" style="1" customWidth="1"/>
    <col min="10" max="10" width="13.8984375" style="1" bestFit="1" customWidth="1"/>
    <col min="11" max="11" width="4.3984375" style="1" customWidth="1"/>
    <col min="12" max="12" width="11.69921875" style="1" customWidth="1"/>
    <col min="13" max="13" width="4.3984375" style="1" customWidth="1"/>
    <col min="14" max="14" width="11.69921875" style="1" customWidth="1"/>
    <col min="15" max="15" width="4.3984375" style="1" customWidth="1"/>
    <col min="16" max="16" width="11.69921875" style="1" customWidth="1"/>
    <col min="17" max="17" width="4.3984375" style="1" customWidth="1"/>
    <col min="18" max="18" width="11.69921875" style="1" customWidth="1"/>
    <col min="19" max="19" width="4.3984375" style="1" customWidth="1"/>
    <col min="20" max="20" width="11.69921875" style="1" customWidth="1"/>
    <col min="21" max="21" width="4.3984375" style="1" customWidth="1"/>
    <col min="22" max="22" width="11.69921875" style="1" customWidth="1"/>
    <col min="23" max="23" width="4.3984375" style="1" customWidth="1"/>
    <col min="24" max="24" width="15" style="1" bestFit="1" customWidth="1"/>
    <col min="25" max="25" width="4.3984375" style="1" customWidth="1"/>
    <col min="26" max="26" width="2.19921875" style="1" customWidth="1"/>
    <col min="27" max="27" width="4.19921875" style="1" customWidth="1"/>
    <col min="28" max="28" width="11.69921875" style="1" customWidth="1"/>
    <col min="29" max="29" width="4.3984375" style="1" customWidth="1"/>
    <col min="30" max="30" width="13" style="1" customWidth="1"/>
    <col min="31" max="31" width="4.3984375" style="1" customWidth="1"/>
    <col min="32" max="32" width="1.59765625" style="1" customWidth="1"/>
    <col min="33" max="16384" width="8.69921875" style="1"/>
  </cols>
  <sheetData>
    <row r="1" spans="2:31" ht="18.600000000000001" thickBot="1" x14ac:dyDescent="0.5">
      <c r="B1" s="1" t="s">
        <v>21</v>
      </c>
    </row>
    <row r="2" spans="2:31" ht="23.4" thickTop="1" thickBot="1" x14ac:dyDescent="0.5">
      <c r="B2" s="24" t="s">
        <v>19</v>
      </c>
      <c r="C2" s="45" t="s">
        <v>27</v>
      </c>
    </row>
    <row r="3" spans="2:31" ht="22.8" thickTop="1" x14ac:dyDescent="0.45">
      <c r="B3" s="25"/>
    </row>
    <row r="4" spans="2:31" ht="31.95" customHeight="1" x14ac:dyDescent="0.45">
      <c r="B4" s="25"/>
      <c r="T4" s="48" t="s">
        <v>22</v>
      </c>
      <c r="U4" s="26"/>
      <c r="V4" s="26"/>
      <c r="W4" s="26"/>
      <c r="X4" s="26"/>
      <c r="Y4" s="1" t="s">
        <v>23</v>
      </c>
    </row>
    <row r="5" spans="2:31" ht="41.4" customHeight="1" thickBot="1" x14ac:dyDescent="0.5">
      <c r="B5" s="25"/>
    </row>
    <row r="6" spans="2:31" ht="32.4" customHeight="1" thickTop="1" x14ac:dyDescent="0.45">
      <c r="B6" s="93" t="s">
        <v>36</v>
      </c>
      <c r="C6" s="94"/>
      <c r="D6" s="96" t="s">
        <v>82</v>
      </c>
      <c r="E6" s="90"/>
      <c r="F6" s="91" t="s">
        <v>83</v>
      </c>
      <c r="G6" s="91"/>
      <c r="H6" s="89" t="s">
        <v>75</v>
      </c>
      <c r="I6" s="90"/>
      <c r="J6" s="91" t="s">
        <v>84</v>
      </c>
      <c r="K6" s="91"/>
      <c r="L6" s="89" t="s">
        <v>85</v>
      </c>
      <c r="M6" s="90"/>
      <c r="N6" s="91" t="s">
        <v>86</v>
      </c>
      <c r="O6" s="91"/>
      <c r="P6" s="89" t="s">
        <v>87</v>
      </c>
      <c r="Q6" s="90"/>
      <c r="R6" s="91" t="s">
        <v>88</v>
      </c>
      <c r="S6" s="91"/>
      <c r="T6" s="89" t="s">
        <v>89</v>
      </c>
      <c r="U6" s="90"/>
      <c r="V6" s="89" t="s">
        <v>90</v>
      </c>
      <c r="W6" s="90"/>
      <c r="X6" s="89" t="s">
        <v>91</v>
      </c>
      <c r="Y6" s="90"/>
      <c r="Z6" s="49"/>
    </row>
    <row r="7" spans="2:31" ht="32.4" customHeight="1" thickBot="1" x14ac:dyDescent="0.5">
      <c r="B7" s="95"/>
      <c r="C7" s="83"/>
      <c r="D7" s="97" t="s">
        <v>47</v>
      </c>
      <c r="E7" s="98"/>
      <c r="F7" s="92" t="s">
        <v>48</v>
      </c>
      <c r="G7" s="92"/>
      <c r="H7" s="99" t="s">
        <v>40</v>
      </c>
      <c r="I7" s="98"/>
      <c r="J7" s="92" t="s">
        <v>49</v>
      </c>
      <c r="K7" s="92"/>
      <c r="L7" s="99" t="s">
        <v>50</v>
      </c>
      <c r="M7" s="98"/>
      <c r="N7" s="92" t="s">
        <v>51</v>
      </c>
      <c r="O7" s="92"/>
      <c r="P7" s="99" t="s">
        <v>52</v>
      </c>
      <c r="Q7" s="98"/>
      <c r="R7" s="92" t="s">
        <v>53</v>
      </c>
      <c r="S7" s="92"/>
      <c r="T7" s="99" t="s">
        <v>54</v>
      </c>
      <c r="U7" s="98"/>
      <c r="V7" s="99" t="s">
        <v>55</v>
      </c>
      <c r="W7" s="98"/>
      <c r="X7" s="99" t="s">
        <v>56</v>
      </c>
      <c r="Y7" s="98"/>
      <c r="Z7" s="49"/>
    </row>
    <row r="8" spans="2:31" ht="42" customHeight="1" thickBot="1" x14ac:dyDescent="0.5">
      <c r="B8" s="60" t="s">
        <v>1</v>
      </c>
      <c r="C8" s="56"/>
      <c r="D8" s="52">
        <v>8750</v>
      </c>
      <c r="E8" s="55" t="s">
        <v>0</v>
      </c>
      <c r="F8" s="56">
        <v>5209</v>
      </c>
      <c r="G8" s="53" t="s">
        <v>0</v>
      </c>
      <c r="H8" s="54">
        <v>1446</v>
      </c>
      <c r="I8" s="55" t="s">
        <v>0</v>
      </c>
      <c r="J8" s="56">
        <v>1840</v>
      </c>
      <c r="K8" s="53" t="s">
        <v>0</v>
      </c>
      <c r="L8" s="54">
        <v>822</v>
      </c>
      <c r="M8" s="55" t="s">
        <v>0</v>
      </c>
      <c r="N8" s="56">
        <v>509</v>
      </c>
      <c r="O8" s="53" t="s">
        <v>0</v>
      </c>
      <c r="P8" s="54">
        <v>543</v>
      </c>
      <c r="Q8" s="55" t="s">
        <v>0</v>
      </c>
      <c r="R8" s="56">
        <v>1067</v>
      </c>
      <c r="S8" s="53" t="s">
        <v>0</v>
      </c>
      <c r="T8" s="54">
        <v>385</v>
      </c>
      <c r="U8" s="55" t="s">
        <v>0</v>
      </c>
      <c r="V8" s="54">
        <v>164</v>
      </c>
      <c r="W8" s="55" t="s">
        <v>0</v>
      </c>
      <c r="X8" s="54">
        <v>115</v>
      </c>
      <c r="Y8" s="55" t="s">
        <v>0</v>
      </c>
      <c r="Z8" s="49"/>
    </row>
    <row r="9" spans="2:31" ht="42" customHeight="1" thickTop="1" thickBot="1" x14ac:dyDescent="0.5">
      <c r="B9" s="18" t="s">
        <v>30</v>
      </c>
      <c r="C9" s="34"/>
      <c r="D9" s="38"/>
      <c r="E9" s="16" t="s">
        <v>2</v>
      </c>
      <c r="F9" s="14"/>
      <c r="G9" s="16" t="s">
        <v>2</v>
      </c>
      <c r="H9" s="14"/>
      <c r="I9" s="16" t="s">
        <v>2</v>
      </c>
      <c r="J9" s="14"/>
      <c r="K9" s="16" t="s">
        <v>2</v>
      </c>
      <c r="L9" s="14"/>
      <c r="M9" s="15" t="s">
        <v>2</v>
      </c>
      <c r="N9" s="34"/>
      <c r="O9" s="15" t="s">
        <v>2</v>
      </c>
      <c r="P9" s="34"/>
      <c r="Q9" s="16" t="s">
        <v>2</v>
      </c>
      <c r="R9" s="14"/>
      <c r="S9" s="16" t="s">
        <v>2</v>
      </c>
      <c r="T9" s="14"/>
      <c r="U9" s="16" t="s">
        <v>2</v>
      </c>
      <c r="V9" s="14"/>
      <c r="W9" s="15" t="s">
        <v>2</v>
      </c>
      <c r="X9" s="34"/>
      <c r="Y9" s="16" t="s">
        <v>2</v>
      </c>
      <c r="Z9" s="41"/>
    </row>
    <row r="10" spans="2:31" ht="27" customHeight="1" thickTop="1" thickBot="1" x14ac:dyDescent="0.5"/>
    <row r="11" spans="2:31" ht="42" customHeight="1" thickTop="1" thickBot="1" x14ac:dyDescent="0.5">
      <c r="C11" s="19" t="s">
        <v>3</v>
      </c>
      <c r="D11" s="10">
        <f>55000*D8</f>
        <v>481250000</v>
      </c>
      <c r="E11" s="11" t="s">
        <v>2</v>
      </c>
      <c r="F11" s="10">
        <f>+F8*55000</f>
        <v>286495000</v>
      </c>
      <c r="G11" s="11" t="s">
        <v>2</v>
      </c>
      <c r="H11" s="20">
        <f>+H8*55000</f>
        <v>79530000</v>
      </c>
      <c r="I11" s="21" t="s">
        <v>2</v>
      </c>
      <c r="J11" s="10">
        <f>+J8*55000</f>
        <v>101200000</v>
      </c>
      <c r="K11" s="11" t="s">
        <v>2</v>
      </c>
      <c r="L11" s="20">
        <f>55000*L8</f>
        <v>45210000</v>
      </c>
      <c r="M11" s="21" t="s">
        <v>2</v>
      </c>
      <c r="N11" s="10">
        <f>55000*N8</f>
        <v>27995000</v>
      </c>
      <c r="O11" s="11" t="s">
        <v>2</v>
      </c>
      <c r="P11" s="20">
        <f>55000*P8</f>
        <v>29865000</v>
      </c>
      <c r="Q11" s="21" t="s">
        <v>2</v>
      </c>
      <c r="R11" s="10">
        <f>55000*R8</f>
        <v>58685000</v>
      </c>
      <c r="S11" s="11" t="s">
        <v>2</v>
      </c>
      <c r="T11" s="10">
        <f>+T8*55000</f>
        <v>21175000</v>
      </c>
      <c r="U11" s="11" t="s">
        <v>2</v>
      </c>
      <c r="V11" s="10">
        <f>+V8*55000</f>
        <v>9020000</v>
      </c>
      <c r="W11" s="11" t="s">
        <v>2</v>
      </c>
      <c r="X11" s="20">
        <f>+X8*55000</f>
        <v>6325000</v>
      </c>
      <c r="Y11" s="21" t="s">
        <v>2</v>
      </c>
      <c r="Z11" s="49"/>
    </row>
    <row r="12" spans="2:31" ht="31.95" customHeight="1" thickTop="1" thickBot="1" x14ac:dyDescent="0.5"/>
    <row r="13" spans="2:31" ht="42" customHeight="1" thickTop="1" thickBot="1" x14ac:dyDescent="0.5">
      <c r="C13" s="13" t="s">
        <v>4</v>
      </c>
      <c r="D13" s="14">
        <f>D8*D9</f>
        <v>0</v>
      </c>
      <c r="E13" s="15" t="s">
        <v>2</v>
      </c>
      <c r="F13" s="14">
        <f>F8*F9</f>
        <v>0</v>
      </c>
      <c r="G13" s="15" t="s">
        <v>2</v>
      </c>
      <c r="H13" s="14">
        <f>H8*H9</f>
        <v>0</v>
      </c>
      <c r="I13" s="16" t="s">
        <v>2</v>
      </c>
      <c r="J13" s="14">
        <f>J8*J9</f>
        <v>0</v>
      </c>
      <c r="K13" s="15" t="s">
        <v>2</v>
      </c>
      <c r="L13" s="14">
        <f>L8*L9</f>
        <v>0</v>
      </c>
      <c r="M13" s="16" t="s">
        <v>2</v>
      </c>
      <c r="N13" s="14">
        <f>N8*N9</f>
        <v>0</v>
      </c>
      <c r="O13" s="15" t="s">
        <v>2</v>
      </c>
      <c r="P13" s="14">
        <f>P8*P9</f>
        <v>0</v>
      </c>
      <c r="Q13" s="16" t="s">
        <v>2</v>
      </c>
      <c r="R13" s="14">
        <f>R8*R9</f>
        <v>0</v>
      </c>
      <c r="S13" s="15" t="s">
        <v>2</v>
      </c>
      <c r="T13" s="14">
        <f>T8*T9</f>
        <v>0</v>
      </c>
      <c r="U13" s="15" t="s">
        <v>2</v>
      </c>
      <c r="V13" s="14">
        <f>V8*V9</f>
        <v>0</v>
      </c>
      <c r="W13" s="15" t="s">
        <v>2</v>
      </c>
      <c r="X13" s="14">
        <f>X8*X9</f>
        <v>0</v>
      </c>
      <c r="Y13" s="16" t="s">
        <v>2</v>
      </c>
      <c r="Z13" s="41"/>
    </row>
    <row r="14" spans="2:31" ht="42" customHeight="1" thickTop="1" x14ac:dyDescent="0.45">
      <c r="C14" s="5" t="s">
        <v>5</v>
      </c>
      <c r="D14" s="1">
        <f>D13-D11</f>
        <v>-481250000</v>
      </c>
      <c r="E14" s="5" t="s">
        <v>2</v>
      </c>
      <c r="F14" s="1">
        <f>F13-F11</f>
        <v>-286495000</v>
      </c>
      <c r="G14" s="5" t="s">
        <v>2</v>
      </c>
      <c r="H14" s="1">
        <f>H13-H11</f>
        <v>-79530000</v>
      </c>
      <c r="I14" s="5" t="s">
        <v>2</v>
      </c>
      <c r="J14" s="1">
        <f>J13-J11</f>
        <v>-101200000</v>
      </c>
      <c r="K14" s="5" t="s">
        <v>2</v>
      </c>
      <c r="L14" s="1">
        <f>L13-L11</f>
        <v>-45210000</v>
      </c>
      <c r="M14" s="5" t="s">
        <v>2</v>
      </c>
      <c r="N14" s="1">
        <f>N13-N11</f>
        <v>-27995000</v>
      </c>
      <c r="O14" s="5" t="s">
        <v>2</v>
      </c>
      <c r="P14" s="1">
        <f>P13-P11</f>
        <v>-29865000</v>
      </c>
      <c r="Q14" s="5" t="s">
        <v>2</v>
      </c>
      <c r="R14" s="1">
        <f>R13-R11</f>
        <v>-58685000</v>
      </c>
      <c r="S14" s="5" t="s">
        <v>2</v>
      </c>
      <c r="T14" s="1">
        <f>T13-T11</f>
        <v>-21175000</v>
      </c>
      <c r="U14" s="5" t="s">
        <v>2</v>
      </c>
      <c r="V14" s="1">
        <f>V13-V11</f>
        <v>-9020000</v>
      </c>
      <c r="W14" s="5" t="s">
        <v>2</v>
      </c>
      <c r="X14" s="1">
        <f>X13-X11</f>
        <v>-6325000</v>
      </c>
      <c r="Y14" s="5" t="s">
        <v>2</v>
      </c>
      <c r="AA14" s="5"/>
      <c r="AC14" s="5"/>
      <c r="AE14" s="5"/>
    </row>
    <row r="15" spans="2:31" ht="28.2" customHeight="1" thickBot="1" x14ac:dyDescent="0.5"/>
    <row r="16" spans="2:31" ht="32.4" customHeight="1" thickTop="1" x14ac:dyDescent="0.45">
      <c r="B16" s="93" t="s">
        <v>36</v>
      </c>
      <c r="C16" s="94"/>
      <c r="D16" s="96" t="s">
        <v>92</v>
      </c>
      <c r="E16" s="90"/>
      <c r="F16" s="91" t="s">
        <v>93</v>
      </c>
      <c r="G16" s="91"/>
      <c r="H16" s="89" t="s">
        <v>94</v>
      </c>
      <c r="I16" s="90"/>
      <c r="J16" s="91" t="s">
        <v>95</v>
      </c>
      <c r="K16" s="91"/>
      <c r="L16" s="89" t="s">
        <v>96</v>
      </c>
      <c r="M16" s="90"/>
      <c r="N16" s="65" t="s">
        <v>97</v>
      </c>
      <c r="O16" s="63"/>
      <c r="P16" s="65" t="s">
        <v>98</v>
      </c>
      <c r="Q16" s="63"/>
      <c r="R16" s="64" t="s">
        <v>99</v>
      </c>
      <c r="S16" s="64"/>
      <c r="T16" s="65" t="s">
        <v>100</v>
      </c>
      <c r="U16" s="63"/>
      <c r="V16" s="91" t="s">
        <v>101</v>
      </c>
      <c r="W16" s="91"/>
      <c r="X16" s="49"/>
    </row>
    <row r="17" spans="2:35" ht="32.4" customHeight="1" thickBot="1" x14ac:dyDescent="0.5">
      <c r="B17" s="95"/>
      <c r="C17" s="83"/>
      <c r="D17" s="97" t="s">
        <v>57</v>
      </c>
      <c r="E17" s="98"/>
      <c r="F17" s="92" t="s">
        <v>58</v>
      </c>
      <c r="G17" s="92"/>
      <c r="H17" s="100" t="s">
        <v>59</v>
      </c>
      <c r="I17" s="101"/>
      <c r="J17" s="100" t="s">
        <v>60</v>
      </c>
      <c r="K17" s="102"/>
      <c r="L17" s="92" t="s">
        <v>61</v>
      </c>
      <c r="M17" s="92"/>
      <c r="N17" s="68" t="s">
        <v>62</v>
      </c>
      <c r="O17" s="69"/>
      <c r="P17" s="68" t="s">
        <v>63</v>
      </c>
      <c r="Q17" s="69"/>
      <c r="R17" s="67" t="s">
        <v>64</v>
      </c>
      <c r="S17" s="67"/>
      <c r="T17" s="70" t="s">
        <v>65</v>
      </c>
      <c r="U17" s="66"/>
      <c r="V17" s="92" t="s">
        <v>66</v>
      </c>
      <c r="W17" s="92"/>
      <c r="X17" s="49"/>
    </row>
    <row r="18" spans="2:35" ht="42" customHeight="1" thickBot="1" x14ac:dyDescent="0.5">
      <c r="B18" s="60" t="s">
        <v>1</v>
      </c>
      <c r="C18" s="56"/>
      <c r="D18" s="52">
        <v>633</v>
      </c>
      <c r="E18" s="55" t="s">
        <v>0</v>
      </c>
      <c r="F18" s="56">
        <v>60</v>
      </c>
      <c r="G18" s="53" t="s">
        <v>0</v>
      </c>
      <c r="H18" s="54">
        <v>726</v>
      </c>
      <c r="I18" s="55" t="s">
        <v>0</v>
      </c>
      <c r="J18" s="56">
        <v>1908</v>
      </c>
      <c r="K18" s="53" t="s">
        <v>0</v>
      </c>
      <c r="L18" s="54">
        <v>1465</v>
      </c>
      <c r="M18" s="55" t="s">
        <v>0</v>
      </c>
      <c r="N18" s="54">
        <v>575</v>
      </c>
      <c r="O18" s="55" t="s">
        <v>0</v>
      </c>
      <c r="P18" s="54">
        <v>485</v>
      </c>
      <c r="Q18" s="55" t="s">
        <v>0</v>
      </c>
      <c r="R18" s="56">
        <v>382</v>
      </c>
      <c r="S18" s="53" t="s">
        <v>0</v>
      </c>
      <c r="T18" s="54">
        <v>280</v>
      </c>
      <c r="U18" s="55" t="s">
        <v>0</v>
      </c>
      <c r="V18" s="56">
        <v>162</v>
      </c>
      <c r="W18" s="53" t="s">
        <v>0</v>
      </c>
      <c r="X18" s="49"/>
    </row>
    <row r="19" spans="2:35" ht="42" customHeight="1" thickTop="1" thickBot="1" x14ac:dyDescent="0.5">
      <c r="B19" s="18" t="s">
        <v>30</v>
      </c>
      <c r="C19" s="34"/>
      <c r="D19" s="38"/>
      <c r="E19" s="16" t="s">
        <v>2</v>
      </c>
      <c r="F19" s="14"/>
      <c r="G19" s="16" t="s">
        <v>2</v>
      </c>
      <c r="H19" s="14"/>
      <c r="I19" s="16" t="s">
        <v>2</v>
      </c>
      <c r="J19" s="14"/>
      <c r="K19" s="16" t="s">
        <v>2</v>
      </c>
      <c r="L19" s="14"/>
      <c r="M19" s="15" t="s">
        <v>2</v>
      </c>
      <c r="N19" s="14"/>
      <c r="O19" s="15" t="s">
        <v>2</v>
      </c>
      <c r="P19" s="14"/>
      <c r="Q19" s="15" t="s">
        <v>2</v>
      </c>
      <c r="R19" s="34"/>
      <c r="S19" s="15" t="s">
        <v>2</v>
      </c>
      <c r="T19" s="34"/>
      <c r="U19" s="16" t="s">
        <v>2</v>
      </c>
      <c r="V19" s="14"/>
      <c r="W19" s="16" t="s">
        <v>2</v>
      </c>
      <c r="X19" s="41"/>
    </row>
    <row r="20" spans="2:35" ht="24.6" customHeight="1" thickTop="1" thickBot="1" x14ac:dyDescent="0.5">
      <c r="N20" s="71"/>
      <c r="O20" s="71"/>
    </row>
    <row r="21" spans="2:35" ht="42" customHeight="1" thickTop="1" thickBot="1" x14ac:dyDescent="0.5">
      <c r="C21" s="19" t="s">
        <v>3</v>
      </c>
      <c r="D21" s="10">
        <f>55000*D18</f>
        <v>34815000</v>
      </c>
      <c r="E21" s="11" t="s">
        <v>2</v>
      </c>
      <c r="F21" s="10">
        <f>+F18*56100</f>
        <v>3366000</v>
      </c>
      <c r="G21" s="11" t="s">
        <v>2</v>
      </c>
      <c r="H21" s="20">
        <f>+H18*55000</f>
        <v>39930000</v>
      </c>
      <c r="I21" s="21" t="s">
        <v>2</v>
      </c>
      <c r="J21" s="10">
        <f>+J18*55000</f>
        <v>104940000</v>
      </c>
      <c r="K21" s="11" t="s">
        <v>2</v>
      </c>
      <c r="L21" s="20">
        <f>55000*L18</f>
        <v>80575000</v>
      </c>
      <c r="M21" s="11" t="s">
        <v>2</v>
      </c>
      <c r="N21" s="72">
        <f>55000*N18</f>
        <v>31625000</v>
      </c>
      <c r="O21" s="11" t="s">
        <v>2</v>
      </c>
      <c r="P21" s="20">
        <f>55000*P18</f>
        <v>26675000</v>
      </c>
      <c r="Q21" s="11" t="s">
        <v>2</v>
      </c>
      <c r="R21" s="20">
        <f>55000*R18</f>
        <v>21010000</v>
      </c>
      <c r="S21" s="21" t="s">
        <v>2</v>
      </c>
      <c r="T21" s="10">
        <f>55000*T18</f>
        <v>15400000</v>
      </c>
      <c r="U21" s="11" t="s">
        <v>2</v>
      </c>
      <c r="V21" s="20">
        <f>55000*V18</f>
        <v>8910000</v>
      </c>
      <c r="W21" s="21" t="s">
        <v>2</v>
      </c>
      <c r="X21" s="49"/>
    </row>
    <row r="22" spans="2:35" ht="30.6" customHeight="1" thickTop="1" thickBot="1" x14ac:dyDescent="0.5">
      <c r="N22" s="71"/>
      <c r="O22" s="71"/>
    </row>
    <row r="23" spans="2:35" ht="42" customHeight="1" thickTop="1" thickBot="1" x14ac:dyDescent="0.5">
      <c r="C23" s="13" t="s">
        <v>4</v>
      </c>
      <c r="D23" s="14">
        <f>D18*D19</f>
        <v>0</v>
      </c>
      <c r="E23" s="15" t="s">
        <v>2</v>
      </c>
      <c r="F23" s="14">
        <f>F18*F19</f>
        <v>0</v>
      </c>
      <c r="G23" s="15" t="s">
        <v>2</v>
      </c>
      <c r="H23" s="14">
        <f>H18*H19</f>
        <v>0</v>
      </c>
      <c r="I23" s="16" t="s">
        <v>2</v>
      </c>
      <c r="J23" s="14">
        <f>J18*J19</f>
        <v>0</v>
      </c>
      <c r="K23" s="15" t="s">
        <v>2</v>
      </c>
      <c r="L23" s="14">
        <f>L18*L19</f>
        <v>0</v>
      </c>
      <c r="M23" s="16" t="s">
        <v>2</v>
      </c>
      <c r="N23" s="73">
        <f>N18*N19</f>
        <v>0</v>
      </c>
      <c r="O23" s="74" t="s">
        <v>2</v>
      </c>
      <c r="P23" s="14">
        <f>P18*P19</f>
        <v>0</v>
      </c>
      <c r="Q23" s="16" t="s">
        <v>2</v>
      </c>
      <c r="R23" s="14">
        <f>R18*R19</f>
        <v>0</v>
      </c>
      <c r="S23" s="16" t="s">
        <v>2</v>
      </c>
      <c r="T23" s="14">
        <f>T18*T19</f>
        <v>0</v>
      </c>
      <c r="U23" s="15" t="s">
        <v>2</v>
      </c>
      <c r="V23" s="14">
        <f>V18*V19</f>
        <v>0</v>
      </c>
      <c r="W23" s="16" t="s">
        <v>2</v>
      </c>
      <c r="X23" s="41"/>
    </row>
    <row r="24" spans="2:35" ht="42" customHeight="1" thickTop="1" x14ac:dyDescent="0.45">
      <c r="C24" s="5" t="s">
        <v>5</v>
      </c>
      <c r="D24" s="1">
        <f>D23-D21</f>
        <v>-34815000</v>
      </c>
      <c r="E24" s="5" t="s">
        <v>2</v>
      </c>
      <c r="F24" s="1">
        <f>F23-F21</f>
        <v>-3366000</v>
      </c>
      <c r="G24" s="5" t="s">
        <v>2</v>
      </c>
      <c r="H24" s="1">
        <f>H23-H21</f>
        <v>-39930000</v>
      </c>
      <c r="I24" s="5" t="s">
        <v>2</v>
      </c>
      <c r="J24" s="1">
        <f>J23-J21</f>
        <v>-104940000</v>
      </c>
      <c r="K24" s="5" t="s">
        <v>2</v>
      </c>
      <c r="L24" s="1">
        <f>L23-L21</f>
        <v>-80575000</v>
      </c>
      <c r="M24" s="5" t="s">
        <v>2</v>
      </c>
      <c r="N24" s="71">
        <f>N23-N21</f>
        <v>-31625000</v>
      </c>
      <c r="O24" s="75" t="s">
        <v>2</v>
      </c>
      <c r="P24" s="1">
        <f>P23-P21</f>
        <v>-26675000</v>
      </c>
      <c r="Q24" s="5" t="s">
        <v>2</v>
      </c>
      <c r="R24" s="1">
        <f>R23-R21</f>
        <v>-21010000</v>
      </c>
      <c r="S24" s="5" t="s">
        <v>2</v>
      </c>
      <c r="T24" s="1">
        <f>T23-T21</f>
        <v>-15400000</v>
      </c>
      <c r="U24" s="5" t="s">
        <v>2</v>
      </c>
      <c r="V24" s="1">
        <f>V23-V21</f>
        <v>-8910000</v>
      </c>
      <c r="W24" s="5" t="s">
        <v>2</v>
      </c>
      <c r="Y24" s="5"/>
      <c r="AA24" s="5"/>
      <c r="AC24" s="5"/>
      <c r="AE24" s="5"/>
      <c r="AG24" s="5"/>
      <c r="AI24" s="5"/>
    </row>
    <row r="25" spans="2:35" ht="42" customHeight="1" thickBot="1" x14ac:dyDescent="0.5">
      <c r="C25" s="5"/>
      <c r="E25" s="5"/>
      <c r="G25" s="5"/>
      <c r="I25" s="5"/>
      <c r="K25" s="5"/>
      <c r="M25" s="5"/>
      <c r="O25" s="5"/>
      <c r="Q25" s="5"/>
      <c r="S25" s="5"/>
      <c r="U25" s="5"/>
      <c r="W25" s="5"/>
      <c r="Y25" s="5"/>
      <c r="AA25" s="5"/>
      <c r="AC25" s="5"/>
      <c r="AE25" s="5"/>
    </row>
    <row r="26" spans="2:35" ht="42" customHeight="1" thickTop="1" thickBot="1" x14ac:dyDescent="0.5">
      <c r="B26" s="27"/>
      <c r="C26" s="27"/>
      <c r="D26" s="27"/>
      <c r="E26" s="27"/>
      <c r="F26" s="27"/>
      <c r="G26" s="27"/>
      <c r="V26" s="87" t="s">
        <v>34</v>
      </c>
      <c r="W26" s="88"/>
      <c r="X26" s="14">
        <f>+D13+F13+H13+J13+L13+N13+P13+R13+T13+V13+X13+Z13+AB13+AD13+D23+F23+H23+J23+L23+T23+V23</f>
        <v>0</v>
      </c>
      <c r="Y26" s="4" t="s">
        <v>2</v>
      </c>
    </row>
    <row r="27" spans="2:35" ht="42" customHeight="1" thickTop="1" x14ac:dyDescent="0.45">
      <c r="V27" s="76" t="s">
        <v>33</v>
      </c>
      <c r="W27" s="76"/>
      <c r="X27" s="1">
        <f>+D11+F11+H11+J11+L11+N11+P11+R11+T11+V11+X11+D21+F21+H21+J21+L21+N21+P21+R21+T21+V21</f>
        <v>1513996000</v>
      </c>
      <c r="Y27" s="5" t="s">
        <v>2</v>
      </c>
    </row>
    <row r="28" spans="2:35" ht="42" customHeight="1" x14ac:dyDescent="0.45">
      <c r="V28" s="76" t="s">
        <v>6</v>
      </c>
      <c r="W28" s="76"/>
      <c r="X28" s="30">
        <f>(X26/X27)*100</f>
        <v>0</v>
      </c>
      <c r="Y28" s="5" t="s">
        <v>7</v>
      </c>
    </row>
    <row r="29" spans="2:35" ht="25.95" customHeight="1" x14ac:dyDescent="0.45">
      <c r="B29" s="27" t="s">
        <v>25</v>
      </c>
    </row>
  </sheetData>
  <mergeCells count="39">
    <mergeCell ref="B16:C17"/>
    <mergeCell ref="D16:E16"/>
    <mergeCell ref="F16:G16"/>
    <mergeCell ref="H16:I16"/>
    <mergeCell ref="J16:K16"/>
    <mergeCell ref="D17:E17"/>
    <mergeCell ref="F17:G17"/>
    <mergeCell ref="H17:I17"/>
    <mergeCell ref="J17:K17"/>
    <mergeCell ref="V6:W6"/>
    <mergeCell ref="X6:Y6"/>
    <mergeCell ref="P7:Q7"/>
    <mergeCell ref="V7:W7"/>
    <mergeCell ref="T6:U6"/>
    <mergeCell ref="X7:Y7"/>
    <mergeCell ref="T7:U7"/>
    <mergeCell ref="B6:C7"/>
    <mergeCell ref="D6:E6"/>
    <mergeCell ref="F6:G6"/>
    <mergeCell ref="H6:I6"/>
    <mergeCell ref="R6:S6"/>
    <mergeCell ref="J6:K6"/>
    <mergeCell ref="D7:E7"/>
    <mergeCell ref="F7:G7"/>
    <mergeCell ref="J7:K7"/>
    <mergeCell ref="R7:S7"/>
    <mergeCell ref="L6:M6"/>
    <mergeCell ref="L7:M7"/>
    <mergeCell ref="N6:O6"/>
    <mergeCell ref="P6:Q6"/>
    <mergeCell ref="H7:I7"/>
    <mergeCell ref="N7:O7"/>
    <mergeCell ref="L16:M16"/>
    <mergeCell ref="V16:W16"/>
    <mergeCell ref="L17:M17"/>
    <mergeCell ref="V17:W17"/>
    <mergeCell ref="V28:W28"/>
    <mergeCell ref="V26:W26"/>
    <mergeCell ref="V27:W27"/>
  </mergeCells>
  <phoneticPr fontId="2"/>
  <pageMargins left="1.1023622047244095" right="0.70866141732283472" top="0.74803149606299213" bottom="0.55118110236220474" header="0.31496062992125984" footer="0.31496062992125984"/>
  <pageSetup paperSize="9" scale="48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D55E3C-3D1B-43CA-9D38-CD1F665CBCAC}">
  <sheetPr>
    <pageSetUpPr fitToPage="1"/>
  </sheetPr>
  <dimension ref="B1:M18"/>
  <sheetViews>
    <sheetView view="pageBreakPreview" topLeftCell="B1" zoomScaleNormal="100" zoomScaleSheetLayoutView="100" workbookViewId="0">
      <selection activeCell="J11" sqref="J11"/>
    </sheetView>
  </sheetViews>
  <sheetFormatPr defaultRowHeight="18" x14ac:dyDescent="0.45"/>
  <cols>
    <col min="1" max="1" width="1" customWidth="1"/>
    <col min="2" max="2" width="13.3984375" customWidth="1"/>
    <col min="3" max="3" width="20.59765625" bestFit="1" customWidth="1"/>
    <col min="4" max="4" width="11.69921875" customWidth="1"/>
    <col min="5" max="5" width="4.3984375" customWidth="1"/>
    <col min="6" max="6" width="11.69921875" customWidth="1"/>
    <col min="7" max="7" width="4.3984375" customWidth="1"/>
    <col min="8" max="8" width="11.69921875" customWidth="1"/>
    <col min="9" max="9" width="4.3984375" customWidth="1"/>
    <col min="10" max="10" width="14.3984375" customWidth="1"/>
    <col min="11" max="11" width="4.3984375" customWidth="1"/>
    <col min="13" max="13" width="4.19921875" customWidth="1"/>
  </cols>
  <sheetData>
    <row r="1" spans="2:13" ht="18.600000000000001" thickBot="1" x14ac:dyDescent="0.5">
      <c r="B1" t="s">
        <v>21</v>
      </c>
    </row>
    <row r="2" spans="2:13" ht="23.4" thickTop="1" thickBot="1" x14ac:dyDescent="0.5">
      <c r="B2" s="24" t="s">
        <v>19</v>
      </c>
      <c r="C2" s="46" t="s">
        <v>28</v>
      </c>
    </row>
    <row r="3" spans="2:13" ht="22.8" thickTop="1" x14ac:dyDescent="0.45">
      <c r="B3" s="25"/>
    </row>
    <row r="4" spans="2:13" ht="22.2" x14ac:dyDescent="0.45">
      <c r="B4" s="25"/>
      <c r="H4" s="48" t="s">
        <v>22</v>
      </c>
      <c r="I4" s="26"/>
      <c r="J4" s="26"/>
      <c r="K4" s="26"/>
      <c r="L4" s="26"/>
      <c r="M4" s="1" t="s">
        <v>23</v>
      </c>
    </row>
    <row r="5" spans="2:13" ht="31.95" customHeight="1" thickBot="1" x14ac:dyDescent="0.5">
      <c r="B5" s="25"/>
    </row>
    <row r="6" spans="2:13" s="1" customFormat="1" ht="32.4" customHeight="1" thickTop="1" x14ac:dyDescent="0.45">
      <c r="B6" s="103" t="s">
        <v>36</v>
      </c>
      <c r="C6" s="104"/>
      <c r="D6" s="111" t="s">
        <v>102</v>
      </c>
      <c r="E6" s="82"/>
      <c r="F6" s="112"/>
      <c r="G6" s="112"/>
      <c r="H6" s="112"/>
      <c r="I6" s="112"/>
      <c r="J6" s="112"/>
      <c r="K6" s="113"/>
    </row>
    <row r="7" spans="2:13" s="1" customFormat="1" ht="32.4" customHeight="1" thickBot="1" x14ac:dyDescent="0.5">
      <c r="B7" s="105"/>
      <c r="C7" s="106"/>
      <c r="D7" s="114" t="s">
        <v>73</v>
      </c>
      <c r="E7" s="115"/>
      <c r="F7" s="116"/>
      <c r="G7" s="116"/>
      <c r="H7" s="116"/>
      <c r="I7" s="116"/>
      <c r="J7" s="116"/>
      <c r="K7" s="117"/>
    </row>
    <row r="8" spans="2:13" s="1" customFormat="1" ht="32.4" customHeight="1" x14ac:dyDescent="0.45">
      <c r="B8" s="107" t="s">
        <v>20</v>
      </c>
      <c r="C8" s="108"/>
      <c r="D8" s="118" t="s">
        <v>10</v>
      </c>
      <c r="E8" s="119"/>
      <c r="F8" s="120" t="s">
        <v>11</v>
      </c>
      <c r="G8" s="120"/>
      <c r="H8" s="119" t="s">
        <v>13</v>
      </c>
      <c r="I8" s="119"/>
      <c r="J8" s="119" t="s">
        <v>15</v>
      </c>
      <c r="K8" s="121"/>
    </row>
    <row r="9" spans="2:13" s="1" customFormat="1" ht="32.4" customHeight="1" thickBot="1" x14ac:dyDescent="0.5">
      <c r="B9" s="109"/>
      <c r="C9" s="110"/>
      <c r="D9" s="7"/>
      <c r="E9" s="8" t="s">
        <v>2</v>
      </c>
      <c r="F9" s="58">
        <v>1264</v>
      </c>
      <c r="G9" s="59" t="s">
        <v>12</v>
      </c>
      <c r="H9" s="2"/>
      <c r="I9" s="8" t="s">
        <v>14</v>
      </c>
      <c r="J9" s="2">
        <f>+D9*F9*H9</f>
        <v>0</v>
      </c>
      <c r="K9" s="3" t="s">
        <v>2</v>
      </c>
    </row>
    <row r="10" spans="2:13" s="1" customFormat="1" ht="32.4" customHeight="1" thickTop="1" thickBot="1" x14ac:dyDescent="0.5"/>
    <row r="11" spans="2:13" s="1" customFormat="1" ht="32.4" customHeight="1" thickTop="1" thickBot="1" x14ac:dyDescent="0.5">
      <c r="C11" s="5" t="s">
        <v>3</v>
      </c>
      <c r="E11" s="5"/>
      <c r="G11" s="5"/>
      <c r="I11" s="5"/>
      <c r="J11" s="17">
        <f>66000*F9</f>
        <v>83424000</v>
      </c>
      <c r="K11" s="12" t="s">
        <v>16</v>
      </c>
    </row>
    <row r="12" spans="2:13" ht="32.4" customHeight="1" thickTop="1" thickBot="1" x14ac:dyDescent="0.5">
      <c r="B12" s="1"/>
      <c r="C12" s="1"/>
      <c r="D12" s="1"/>
      <c r="E12" s="1"/>
      <c r="F12" s="1"/>
      <c r="G12" s="1"/>
      <c r="H12" s="1"/>
      <c r="I12" s="1"/>
      <c r="J12" s="1"/>
      <c r="K12" s="1"/>
    </row>
    <row r="13" spans="2:13" ht="32.4" customHeight="1" thickTop="1" thickBot="1" x14ac:dyDescent="0.5">
      <c r="B13" s="1"/>
      <c r="C13" s="5" t="s">
        <v>4</v>
      </c>
      <c r="D13" s="1"/>
      <c r="E13" s="5"/>
      <c r="F13" s="1"/>
      <c r="G13" s="1"/>
      <c r="H13" s="1"/>
      <c r="I13" s="5"/>
      <c r="J13" s="18">
        <f>+J9</f>
        <v>0</v>
      </c>
      <c r="K13" s="4" t="s">
        <v>2</v>
      </c>
    </row>
    <row r="14" spans="2:13" ht="32.4" customHeight="1" thickTop="1" x14ac:dyDescent="0.45">
      <c r="B14" s="1"/>
      <c r="C14" s="5" t="s">
        <v>5</v>
      </c>
      <c r="D14" s="1"/>
      <c r="E14" s="5"/>
      <c r="F14" s="1"/>
      <c r="G14" s="1"/>
      <c r="H14" s="1"/>
      <c r="I14" s="5"/>
      <c r="J14" s="1">
        <f>J13-J11</f>
        <v>-83424000</v>
      </c>
      <c r="K14" s="5" t="s">
        <v>2</v>
      </c>
    </row>
    <row r="15" spans="2:13" ht="32.4" customHeight="1" x14ac:dyDescent="0.45">
      <c r="B15" s="1"/>
      <c r="C15" s="6" t="s">
        <v>18</v>
      </c>
      <c r="D15" s="1"/>
      <c r="E15" s="1"/>
      <c r="F15" s="1"/>
      <c r="G15" s="1"/>
      <c r="H15" s="1"/>
      <c r="I15" s="1"/>
      <c r="J15" s="30">
        <f>(J13/J11)*100</f>
        <v>0</v>
      </c>
      <c r="K15" s="6" t="s">
        <v>17</v>
      </c>
    </row>
    <row r="16" spans="2:13" x14ac:dyDescent="0.45">
      <c r="B16" s="22"/>
      <c r="C16" s="22"/>
    </row>
    <row r="18" spans="2:2" x14ac:dyDescent="0.45">
      <c r="B18" s="27" t="s">
        <v>25</v>
      </c>
    </row>
  </sheetData>
  <mergeCells count="8">
    <mergeCell ref="B6:C7"/>
    <mergeCell ref="B8:C9"/>
    <mergeCell ref="D6:K6"/>
    <mergeCell ref="D7:K7"/>
    <mergeCell ref="D8:E8"/>
    <mergeCell ref="F8:G8"/>
    <mergeCell ref="H8:I8"/>
    <mergeCell ref="J8:K8"/>
  </mergeCells>
  <phoneticPr fontId="2"/>
  <printOptions horizontalCentered="1"/>
  <pageMargins left="0.70866141732283472" right="0.70866141732283472" top="0.74803149606299213" bottom="0.74803149606299213" header="0.31496062992125984" footer="0.31496062992125984"/>
  <pageSetup paperSize="9" scale="9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D36211-5976-4939-A975-3140385C786A}">
  <sheetPr>
    <pageSetUpPr fitToPage="1"/>
  </sheetPr>
  <dimension ref="B1:S20"/>
  <sheetViews>
    <sheetView view="pageBreakPreview" zoomScaleNormal="100" zoomScaleSheetLayoutView="100" workbookViewId="0">
      <selection activeCell="P9" sqref="P9"/>
    </sheetView>
  </sheetViews>
  <sheetFormatPr defaultColWidth="8.69921875" defaultRowHeight="18" x14ac:dyDescent="0.45"/>
  <cols>
    <col min="1" max="1" width="1.69921875" style="1" customWidth="1"/>
    <col min="2" max="2" width="13.3984375" style="1" customWidth="1"/>
    <col min="3" max="3" width="18.5" style="1" customWidth="1"/>
    <col min="4" max="4" width="13.69921875" style="1" customWidth="1"/>
    <col min="5" max="5" width="4.3984375" style="1" customWidth="1"/>
    <col min="6" max="6" width="14.8984375" style="1" customWidth="1"/>
    <col min="7" max="7" width="4.3984375" style="1" customWidth="1"/>
    <col min="8" max="8" width="14.8984375" style="1" customWidth="1"/>
    <col min="9" max="9" width="4.3984375" style="1" customWidth="1"/>
    <col min="10" max="10" width="14.8984375" style="1" customWidth="1"/>
    <col min="11" max="11" width="4.3984375" style="1" customWidth="1"/>
    <col min="12" max="12" width="14.8984375" style="1" customWidth="1"/>
    <col min="13" max="13" width="4.3984375" style="1" customWidth="1"/>
    <col min="14" max="14" width="14.8984375" style="1" customWidth="1"/>
    <col min="15" max="15" width="4.3984375" style="1" customWidth="1"/>
    <col min="16" max="16" width="13.69921875" style="1" customWidth="1"/>
    <col min="17" max="17" width="4.3984375" style="1" customWidth="1"/>
    <col min="18" max="18" width="13.69921875" style="1" customWidth="1"/>
    <col min="19" max="19" width="4.19921875" style="1" customWidth="1"/>
    <col min="20" max="20" width="4.09765625" style="1" customWidth="1"/>
    <col min="21" max="21" width="4.8984375" style="1" customWidth="1"/>
    <col min="22" max="16384" width="8.69921875" style="1"/>
  </cols>
  <sheetData>
    <row r="1" spans="2:19" ht="18.600000000000001" thickBot="1" x14ac:dyDescent="0.5">
      <c r="B1" s="1" t="s">
        <v>21</v>
      </c>
    </row>
    <row r="2" spans="2:19" ht="23.4" thickTop="1" thickBot="1" x14ac:dyDescent="0.5">
      <c r="B2" s="24" t="s">
        <v>19</v>
      </c>
      <c r="C2" s="45" t="s">
        <v>8</v>
      </c>
    </row>
    <row r="3" spans="2:19" ht="22.8" thickTop="1" x14ac:dyDescent="0.45">
      <c r="B3" s="25"/>
      <c r="C3" s="23"/>
    </row>
    <row r="4" spans="2:19" ht="22.2" x14ac:dyDescent="0.45">
      <c r="B4" s="25"/>
      <c r="C4" s="23"/>
      <c r="N4" s="48" t="s">
        <v>22</v>
      </c>
      <c r="O4" s="26"/>
      <c r="P4" s="26"/>
      <c r="Q4" s="26"/>
      <c r="R4" s="26"/>
      <c r="S4" s="1" t="s">
        <v>23</v>
      </c>
    </row>
    <row r="5" spans="2:19" ht="46.2" customHeight="1" thickBot="1" x14ac:dyDescent="0.5">
      <c r="B5" s="25"/>
      <c r="C5" s="23"/>
    </row>
    <row r="6" spans="2:19" ht="32.4" customHeight="1" thickTop="1" x14ac:dyDescent="0.45">
      <c r="B6" s="77" t="s">
        <v>9</v>
      </c>
      <c r="C6" s="78"/>
      <c r="D6" s="111" t="s">
        <v>103</v>
      </c>
      <c r="E6" s="84"/>
      <c r="F6" s="82" t="s">
        <v>102</v>
      </c>
      <c r="G6" s="82"/>
      <c r="H6" s="82" t="s">
        <v>104</v>
      </c>
      <c r="I6" s="82"/>
      <c r="J6" s="82" t="s">
        <v>105</v>
      </c>
      <c r="K6" s="82"/>
      <c r="L6" s="82" t="s">
        <v>110</v>
      </c>
      <c r="M6" s="82"/>
      <c r="N6" s="82" t="s">
        <v>106</v>
      </c>
      <c r="O6" s="82"/>
      <c r="P6" s="82" t="s">
        <v>107</v>
      </c>
      <c r="Q6" s="82"/>
      <c r="R6" s="127" t="s">
        <v>108</v>
      </c>
      <c r="S6" s="85"/>
    </row>
    <row r="7" spans="2:19" ht="32.4" customHeight="1" thickBot="1" x14ac:dyDescent="0.5">
      <c r="B7" s="79"/>
      <c r="C7" s="80"/>
      <c r="D7" s="114" t="s">
        <v>67</v>
      </c>
      <c r="E7" s="126"/>
      <c r="F7" s="115" t="s">
        <v>39</v>
      </c>
      <c r="G7" s="115"/>
      <c r="H7" s="115" t="s">
        <v>68</v>
      </c>
      <c r="I7" s="115"/>
      <c r="J7" s="115" t="s">
        <v>69</v>
      </c>
      <c r="K7" s="115"/>
      <c r="L7" s="115" t="s">
        <v>109</v>
      </c>
      <c r="M7" s="115"/>
      <c r="N7" s="115" t="s">
        <v>70</v>
      </c>
      <c r="O7" s="115"/>
      <c r="P7" s="115" t="s">
        <v>71</v>
      </c>
      <c r="Q7" s="115"/>
      <c r="R7" s="128" t="s">
        <v>72</v>
      </c>
      <c r="S7" s="129"/>
    </row>
    <row r="8" spans="2:19" ht="32.4" customHeight="1" thickBot="1" x14ac:dyDescent="0.5">
      <c r="B8" s="122" t="s">
        <v>1</v>
      </c>
      <c r="C8" s="123"/>
      <c r="D8" s="52">
        <v>10053</v>
      </c>
      <c r="E8" s="53" t="s">
        <v>0</v>
      </c>
      <c r="F8" s="54">
        <v>2629</v>
      </c>
      <c r="G8" s="55" t="s">
        <v>0</v>
      </c>
      <c r="H8" s="54">
        <v>226</v>
      </c>
      <c r="I8" s="55" t="s">
        <v>0</v>
      </c>
      <c r="J8" s="54">
        <v>59</v>
      </c>
      <c r="K8" s="55" t="s">
        <v>0</v>
      </c>
      <c r="L8" s="54">
        <v>457</v>
      </c>
      <c r="M8" s="55" t="s">
        <v>0</v>
      </c>
      <c r="N8" s="54">
        <v>786</v>
      </c>
      <c r="O8" s="55" t="s">
        <v>0</v>
      </c>
      <c r="P8" s="54">
        <v>273</v>
      </c>
      <c r="Q8" s="55" t="s">
        <v>0</v>
      </c>
      <c r="R8" s="56">
        <v>8</v>
      </c>
      <c r="S8" s="57" t="s">
        <v>0</v>
      </c>
    </row>
    <row r="9" spans="2:19" ht="32.4" customHeight="1" thickTop="1" thickBot="1" x14ac:dyDescent="0.5">
      <c r="B9" s="124" t="s">
        <v>30</v>
      </c>
      <c r="C9" s="125"/>
      <c r="D9" s="38"/>
      <c r="E9" s="15" t="s">
        <v>2</v>
      </c>
      <c r="F9" s="34"/>
      <c r="G9" s="16" t="s">
        <v>2</v>
      </c>
      <c r="H9" s="34"/>
      <c r="I9" s="16" t="s">
        <v>2</v>
      </c>
      <c r="J9" s="34"/>
      <c r="K9" s="16" t="s">
        <v>2</v>
      </c>
      <c r="L9" s="34"/>
      <c r="M9" s="16" t="s">
        <v>2</v>
      </c>
      <c r="N9" s="34"/>
      <c r="O9" s="16" t="s">
        <v>2</v>
      </c>
      <c r="P9" s="34"/>
      <c r="Q9" s="16" t="s">
        <v>2</v>
      </c>
      <c r="R9" s="14"/>
      <c r="S9" s="4" t="s">
        <v>2</v>
      </c>
    </row>
    <row r="10" spans="2:19" ht="32.4" customHeight="1" thickTop="1" thickBot="1" x14ac:dyDescent="0.5">
      <c r="B10" s="31"/>
      <c r="F10" s="33"/>
      <c r="H10" s="33"/>
      <c r="J10" s="33"/>
      <c r="L10" s="33"/>
      <c r="N10" s="33"/>
      <c r="P10" s="33"/>
    </row>
    <row r="11" spans="2:19" ht="32.4" customHeight="1" thickTop="1" thickBot="1" x14ac:dyDescent="0.5">
      <c r="C11" s="9" t="s">
        <v>3</v>
      </c>
      <c r="D11" s="10">
        <f>62150*D8</f>
        <v>624793950</v>
      </c>
      <c r="E11" s="11" t="s">
        <v>2</v>
      </c>
      <c r="F11" s="10">
        <f>62150*F8</f>
        <v>163392350</v>
      </c>
      <c r="G11" s="11" t="s">
        <v>2</v>
      </c>
      <c r="H11" s="10">
        <f>136211*H8</f>
        <v>30783686</v>
      </c>
      <c r="I11" s="11" t="s">
        <v>2</v>
      </c>
      <c r="J11" s="10">
        <f>68365*J8</f>
        <v>4033535</v>
      </c>
      <c r="K11" s="11" t="s">
        <v>2</v>
      </c>
      <c r="L11" s="10">
        <f>62150*L8</f>
        <v>28402550</v>
      </c>
      <c r="M11" s="11" t="s">
        <v>2</v>
      </c>
      <c r="N11" s="10">
        <f>62150*N8</f>
        <v>48849900</v>
      </c>
      <c r="O11" s="11" t="s">
        <v>2</v>
      </c>
      <c r="P11" s="10">
        <f>66150*P8</f>
        <v>18058950</v>
      </c>
      <c r="Q11" s="11" t="s">
        <v>2</v>
      </c>
      <c r="R11" s="10">
        <f>62150*R8</f>
        <v>497200</v>
      </c>
      <c r="S11" s="12" t="s">
        <v>2</v>
      </c>
    </row>
    <row r="12" spans="2:19" ht="32.4" customHeight="1" thickTop="1" thickBot="1" x14ac:dyDescent="0.5"/>
    <row r="13" spans="2:19" ht="32.4" customHeight="1" thickTop="1" thickBot="1" x14ac:dyDescent="0.5">
      <c r="C13" s="13" t="s">
        <v>4</v>
      </c>
      <c r="D13" s="14">
        <f>D8*D9</f>
        <v>0</v>
      </c>
      <c r="E13" s="15" t="s">
        <v>2</v>
      </c>
      <c r="F13" s="14">
        <f>F8*F9</f>
        <v>0</v>
      </c>
      <c r="G13" s="16" t="s">
        <v>2</v>
      </c>
      <c r="H13" s="14">
        <f>H8*H9</f>
        <v>0</v>
      </c>
      <c r="I13" s="16" t="s">
        <v>2</v>
      </c>
      <c r="J13" s="14">
        <f>J8*J9</f>
        <v>0</v>
      </c>
      <c r="K13" s="16" t="s">
        <v>2</v>
      </c>
      <c r="L13" s="14">
        <f>L8*L9</f>
        <v>0</v>
      </c>
      <c r="M13" s="16" t="s">
        <v>2</v>
      </c>
      <c r="N13" s="14">
        <f>N8*N9</f>
        <v>0</v>
      </c>
      <c r="O13" s="16" t="s">
        <v>2</v>
      </c>
      <c r="P13" s="14">
        <f>P8*P9</f>
        <v>0</v>
      </c>
      <c r="Q13" s="16" t="s">
        <v>2</v>
      </c>
      <c r="R13" s="14">
        <f>R8*R9</f>
        <v>0</v>
      </c>
      <c r="S13" s="4" t="s">
        <v>2</v>
      </c>
    </row>
    <row r="14" spans="2:19" ht="32.4" customHeight="1" thickTop="1" x14ac:dyDescent="0.45">
      <c r="C14" s="5" t="s">
        <v>5</v>
      </c>
      <c r="D14" s="1">
        <f>D13-D11</f>
        <v>-624793950</v>
      </c>
      <c r="E14" s="5" t="s">
        <v>2</v>
      </c>
      <c r="F14" s="1">
        <f>F13-F11</f>
        <v>-163392350</v>
      </c>
      <c r="G14" s="5" t="s">
        <v>2</v>
      </c>
      <c r="H14" s="1">
        <f>H13-H11</f>
        <v>-30783686</v>
      </c>
      <c r="I14" s="5" t="s">
        <v>2</v>
      </c>
      <c r="J14" s="1">
        <f>J13-J11</f>
        <v>-4033535</v>
      </c>
      <c r="K14" s="5" t="s">
        <v>2</v>
      </c>
      <c r="L14" s="1">
        <f>L13-L11</f>
        <v>-28402550</v>
      </c>
      <c r="M14" s="5" t="s">
        <v>2</v>
      </c>
      <c r="N14" s="1">
        <f>N13-N11</f>
        <v>-48849900</v>
      </c>
      <c r="O14" s="5" t="s">
        <v>2</v>
      </c>
      <c r="P14" s="1">
        <f>P13-P11</f>
        <v>-18058950</v>
      </c>
      <c r="Q14" s="5" t="s">
        <v>2</v>
      </c>
      <c r="R14" s="1">
        <f>R13-R11</f>
        <v>-497200</v>
      </c>
      <c r="S14" s="5" t="s">
        <v>2</v>
      </c>
    </row>
    <row r="15" spans="2:19" ht="32.4" customHeight="1" thickBot="1" x14ac:dyDescent="0.5"/>
    <row r="16" spans="2:19" ht="32.4" customHeight="1" thickTop="1" thickBot="1" x14ac:dyDescent="0.5">
      <c r="P16" s="87" t="s">
        <v>34</v>
      </c>
      <c r="Q16" s="88"/>
      <c r="R16" s="34">
        <f>+D13+F13+H13+J13+N13+P13+R13</f>
        <v>0</v>
      </c>
      <c r="S16" s="4" t="s">
        <v>2</v>
      </c>
    </row>
    <row r="17" spans="2:19" ht="32.4" customHeight="1" thickTop="1" x14ac:dyDescent="0.45">
      <c r="P17" s="130" t="s">
        <v>33</v>
      </c>
      <c r="Q17" s="130"/>
      <c r="R17" s="26">
        <f>+D11+F11+H11+J11+N11+P11+R11+L11</f>
        <v>918812121</v>
      </c>
      <c r="S17" s="29" t="s">
        <v>2</v>
      </c>
    </row>
    <row r="18" spans="2:19" ht="32.4" customHeight="1" x14ac:dyDescent="0.45">
      <c r="P18" s="76" t="s">
        <v>6</v>
      </c>
      <c r="Q18" s="76"/>
      <c r="R18" s="30">
        <f>(R16/R17)*100</f>
        <v>0</v>
      </c>
      <c r="S18" s="5" t="s">
        <v>7</v>
      </c>
    </row>
    <row r="20" spans="2:19" x14ac:dyDescent="0.45">
      <c r="B20" s="27" t="s">
        <v>29</v>
      </c>
    </row>
  </sheetData>
  <mergeCells count="22">
    <mergeCell ref="P17:Q17"/>
    <mergeCell ref="L7:M7"/>
    <mergeCell ref="R6:S6"/>
    <mergeCell ref="R7:S7"/>
    <mergeCell ref="P6:Q6"/>
    <mergeCell ref="P7:Q7"/>
    <mergeCell ref="P18:Q18"/>
    <mergeCell ref="P16:Q16"/>
    <mergeCell ref="B8:C8"/>
    <mergeCell ref="B9:C9"/>
    <mergeCell ref="N6:O6"/>
    <mergeCell ref="N7:O7"/>
    <mergeCell ref="J6:K6"/>
    <mergeCell ref="J7:K7"/>
    <mergeCell ref="H6:I6"/>
    <mergeCell ref="B6:C7"/>
    <mergeCell ref="D6:E6"/>
    <mergeCell ref="D7:E7"/>
    <mergeCell ref="H7:I7"/>
    <mergeCell ref="F6:G6"/>
    <mergeCell ref="F7:G7"/>
    <mergeCell ref="L6:M6"/>
  </mergeCells>
  <phoneticPr fontId="2"/>
  <pageMargins left="1.1023622047244095" right="0.70866141732283472" top="0.74803149606299213" bottom="0.74803149606299213" header="0.31496062992125984" footer="0.31496062992125984"/>
  <pageSetup paperSize="9" scale="61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C69489-9D72-4833-8BD0-34D9378B0E85}">
  <sheetPr>
    <pageSetUpPr fitToPage="1"/>
  </sheetPr>
  <dimension ref="B1:K20"/>
  <sheetViews>
    <sheetView view="pageBreakPreview" zoomScaleNormal="100" zoomScaleSheetLayoutView="100" workbookViewId="0">
      <selection activeCell="D11" sqref="D11"/>
    </sheetView>
  </sheetViews>
  <sheetFormatPr defaultColWidth="8.69921875" defaultRowHeight="18" x14ac:dyDescent="0.45"/>
  <cols>
    <col min="1" max="1" width="1.69921875" style="1" customWidth="1"/>
    <col min="2" max="2" width="13.3984375" style="1" customWidth="1"/>
    <col min="3" max="3" width="18.5" style="1" customWidth="1"/>
    <col min="4" max="4" width="13.69921875" style="1" customWidth="1"/>
    <col min="5" max="5" width="4.3984375" style="1" customWidth="1"/>
    <col min="6" max="6" width="13.69921875" style="1" customWidth="1"/>
    <col min="7" max="7" width="4.3984375" style="1" customWidth="1"/>
    <col min="8" max="8" width="13.69921875" style="1" customWidth="1"/>
    <col min="9" max="9" width="4.19921875" style="1" customWidth="1"/>
    <col min="10" max="10" width="11" style="1" customWidth="1"/>
    <col min="11" max="11" width="4.69921875" style="1" customWidth="1"/>
    <col min="12" max="16384" width="8.69921875" style="1"/>
  </cols>
  <sheetData>
    <row r="1" spans="2:11" ht="18.600000000000001" thickBot="1" x14ac:dyDescent="0.5">
      <c r="B1" s="1" t="s">
        <v>21</v>
      </c>
    </row>
    <row r="2" spans="2:11" ht="23.4" thickTop="1" thickBot="1" x14ac:dyDescent="0.5">
      <c r="B2" s="24" t="s">
        <v>19</v>
      </c>
      <c r="C2" s="45" t="s">
        <v>24</v>
      </c>
    </row>
    <row r="3" spans="2:11" ht="22.8" thickTop="1" x14ac:dyDescent="0.45">
      <c r="B3" s="25"/>
      <c r="C3" s="23"/>
    </row>
    <row r="4" spans="2:11" ht="22.2" x14ac:dyDescent="0.45">
      <c r="B4" s="25"/>
      <c r="C4" s="23"/>
      <c r="F4" s="48" t="s">
        <v>22</v>
      </c>
      <c r="G4" s="26"/>
      <c r="H4" s="26"/>
      <c r="I4" s="26"/>
      <c r="J4" s="26"/>
      <c r="K4" s="1" t="s">
        <v>23</v>
      </c>
    </row>
    <row r="5" spans="2:11" ht="36" customHeight="1" thickBot="1" x14ac:dyDescent="0.5">
      <c r="B5" s="25"/>
      <c r="C5" s="23"/>
    </row>
    <row r="6" spans="2:11" ht="32.4" customHeight="1" thickTop="1" x14ac:dyDescent="0.45">
      <c r="B6" s="77" t="s">
        <v>9</v>
      </c>
      <c r="C6" s="78"/>
      <c r="D6" s="111" t="s">
        <v>103</v>
      </c>
      <c r="E6" s="85"/>
    </row>
    <row r="7" spans="2:11" ht="32.4" customHeight="1" thickBot="1" x14ac:dyDescent="0.5">
      <c r="B7" s="79"/>
      <c r="C7" s="80"/>
      <c r="D7" s="114" t="s">
        <v>67</v>
      </c>
      <c r="E7" s="126"/>
      <c r="F7" s="49"/>
      <c r="H7" s="31"/>
    </row>
    <row r="8" spans="2:11" ht="32.4" customHeight="1" thickBot="1" x14ac:dyDescent="0.5">
      <c r="B8" s="132" t="s">
        <v>1</v>
      </c>
      <c r="C8" s="133"/>
      <c r="D8" s="50">
        <v>200</v>
      </c>
      <c r="E8" s="51" t="s">
        <v>0</v>
      </c>
      <c r="F8" s="49"/>
    </row>
    <row r="9" spans="2:11" ht="32.4" customHeight="1" thickTop="1" thickBot="1" x14ac:dyDescent="0.5">
      <c r="B9" s="124" t="s">
        <v>30</v>
      </c>
      <c r="C9" s="125"/>
      <c r="D9" s="38"/>
      <c r="E9" s="37" t="s">
        <v>2</v>
      </c>
      <c r="F9" s="41"/>
      <c r="H9" s="31"/>
    </row>
    <row r="10" spans="2:11" ht="32.4" customHeight="1" thickTop="1" thickBot="1" x14ac:dyDescent="0.5"/>
    <row r="11" spans="2:11" ht="32.4" customHeight="1" thickTop="1" thickBot="1" x14ac:dyDescent="0.5">
      <c r="C11" s="9" t="s">
        <v>3</v>
      </c>
      <c r="D11" s="10">
        <f>93720*D8</f>
        <v>18744000</v>
      </c>
      <c r="E11" s="21" t="s">
        <v>2</v>
      </c>
      <c r="F11" s="49"/>
    </row>
    <row r="12" spans="2:11" ht="32.4" customHeight="1" thickTop="1" thickBot="1" x14ac:dyDescent="0.5"/>
    <row r="13" spans="2:11" ht="32.4" customHeight="1" thickTop="1" thickBot="1" x14ac:dyDescent="0.5">
      <c r="C13" s="13" t="s">
        <v>4</v>
      </c>
      <c r="D13" s="14">
        <f>D8*D9</f>
        <v>0</v>
      </c>
      <c r="E13" s="15" t="s">
        <v>2</v>
      </c>
      <c r="F13" s="41"/>
      <c r="H13" s="31"/>
    </row>
    <row r="14" spans="2:11" ht="32.4" customHeight="1" thickTop="1" x14ac:dyDescent="0.45">
      <c r="C14" s="5" t="s">
        <v>5</v>
      </c>
      <c r="D14" s="1">
        <f>D13-D11</f>
        <v>-18744000</v>
      </c>
      <c r="E14" s="5" t="s">
        <v>2</v>
      </c>
    </row>
    <row r="15" spans="2:11" ht="32.4" customHeight="1" thickBot="1" x14ac:dyDescent="0.5"/>
    <row r="16" spans="2:11" ht="32.4" customHeight="1" thickTop="1" thickBot="1" x14ac:dyDescent="0.5">
      <c r="E16" s="35"/>
      <c r="F16" s="131" t="s">
        <v>32</v>
      </c>
      <c r="G16" s="131"/>
      <c r="H16" s="34">
        <f>+D13+F13</f>
        <v>0</v>
      </c>
      <c r="I16" s="4" t="s">
        <v>2</v>
      </c>
    </row>
    <row r="17" spans="2:9" ht="32.4" customHeight="1" thickTop="1" x14ac:dyDescent="0.45">
      <c r="F17" s="131" t="s">
        <v>33</v>
      </c>
      <c r="G17" s="131"/>
      <c r="H17" s="32">
        <f>+D11+F11</f>
        <v>18744000</v>
      </c>
      <c r="I17" s="36" t="s">
        <v>2</v>
      </c>
    </row>
    <row r="18" spans="2:9" ht="32.4" customHeight="1" x14ac:dyDescent="0.45">
      <c r="F18" s="76" t="s">
        <v>6</v>
      </c>
      <c r="G18" s="76"/>
      <c r="H18" s="30">
        <f>(H16/H17)*100</f>
        <v>0</v>
      </c>
      <c r="I18" s="5" t="s">
        <v>7</v>
      </c>
    </row>
    <row r="20" spans="2:9" x14ac:dyDescent="0.45">
      <c r="B20" s="27" t="s">
        <v>29</v>
      </c>
    </row>
  </sheetData>
  <mergeCells count="8">
    <mergeCell ref="F16:G16"/>
    <mergeCell ref="F17:G17"/>
    <mergeCell ref="F18:G18"/>
    <mergeCell ref="B6:C7"/>
    <mergeCell ref="D6:E6"/>
    <mergeCell ref="D7:E7"/>
    <mergeCell ref="B8:C8"/>
    <mergeCell ref="B9:C9"/>
  </mergeCells>
  <phoneticPr fontId="2"/>
  <pageMargins left="1.1023622047244095" right="0.70866141732283472" top="0.74803149606299213" bottom="0.74803149606299213" header="0.31496062992125984" footer="0.31496062992125984"/>
  <pageSetup paperSize="9" scale="8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5</vt:i4>
      </vt:variant>
    </vt:vector>
  </HeadingPairs>
  <TitlesOfParts>
    <vt:vector size="10" baseType="lpstr">
      <vt:lpstr>chromebook(ﾃﾞﾀｯﾁｬﾌﾞﾙ)8</vt:lpstr>
      <vt:lpstr>chromebook(ｺﾝﾊﾞｰﾁﾌﾞﾙ)21</vt:lpstr>
      <vt:lpstr>chromebook(ｺﾝﾊﾞｰﾁﾌﾞﾙ) (リース事業)1</vt:lpstr>
      <vt:lpstr>iPad(Wi-Fi)8</vt:lpstr>
      <vt:lpstr>iPad(LTE)1</vt:lpstr>
      <vt:lpstr>'chromebook(ｺﾝﾊﾞｰﾁﾌﾞﾙ) (リース事業)1'!Print_Area</vt:lpstr>
      <vt:lpstr>'chromebook(ｺﾝﾊﾞｰﾁﾌﾞﾙ)21'!Print_Area</vt:lpstr>
      <vt:lpstr>'chromebook(ﾃﾞﾀｯﾁｬﾌﾞﾙ)8'!Print_Area</vt:lpstr>
      <vt:lpstr>'iPad(LTE)1'!Print_Area</vt:lpstr>
      <vt:lpstr>'iPad(Wi-Fi)8'!Print_Area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大橋 直利</dc:creator>
  <cp:lastModifiedBy>前野 真理亜</cp:lastModifiedBy>
  <cp:lastPrinted>2026-02-09T01:47:39Z</cp:lastPrinted>
  <dcterms:created xsi:type="dcterms:W3CDTF">2024-12-11T02:16:01Z</dcterms:created>
  <dcterms:modified xsi:type="dcterms:W3CDTF">2026-02-16T04:16:09Z</dcterms:modified>
</cp:coreProperties>
</file>