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16F1E4EA-B701-48FC-9EEF-9F1FA42D88FA}"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２号様式（変更承認）" sheetId="94" r:id="rId5"/>
    <sheet name="参考（キャリアパス要件概要及びキャリアパス・賃金既定例）" sheetId="89" r:id="rId6"/>
    <sheet name="【県で使用】転記用データ" sheetId="93" r:id="rId7"/>
    <sheet name="【参考】数式用" sheetId="81" state="hidden" r:id="rId8"/>
  </sheets>
  <definedNames>
    <definedName name="_" localSheetId="4">#REF!</definedName>
    <definedName name="_１_ア_小児初期救急センター運営事業" localSheetId="4">#REF!</definedName>
    <definedName name="_１_イ_共同利用型病院運営事業" localSheetId="4">#REF!</definedName>
    <definedName name="_１_ウ_ヘリコプター等添乗医師等確保事業" localSheetId="4">#REF!</definedName>
    <definedName name="_１_エ_救命救急センター運営事業" localSheetId="4">#REF!</definedName>
    <definedName name="_１_オ_小児救命救急センター運営事業" localSheetId="4">#REF!</definedName>
    <definedName name="_１_カ_ドクターヘリ導入促進事業" localSheetId="4">#REF!</definedName>
    <definedName name="_１_キ_救急救命士病院実習受入促進事業" localSheetId="4">#REF!</definedName>
    <definedName name="_１_ク_自動体外式除細動器_ＡＥＤ_の普及啓発事業" localSheetId="4">#REF!</definedName>
    <definedName name="_１_ケ_救急医療情報センター_広域災害・救急医療情報システム_運営事業" localSheetId="4">#REF!</definedName>
    <definedName name="_１_コ_救急・周産期医療情報システム機能強化事業" localSheetId="4">#REF!</definedName>
    <definedName name="_１_サ_救急患者退院コーディネーター事業" localSheetId="4">#REF!</definedName>
    <definedName name="_２_ア_周産期医療対策事業" localSheetId="4">#REF!</definedName>
    <definedName name="_２_イ_周産期母子医療センター運営事業" localSheetId="4">#REF!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4">#REF!</definedName>
    <definedName name="_３_ア_外国人看護師候補者就労研修支援事業" localSheetId="4">#REF!</definedName>
    <definedName name="_３_イ_看護職員就業相談員派遣面接相談事業" localSheetId="4">#REF!</definedName>
    <definedName name="_３_ウ_助産師出向支援導入事業" localSheetId="4">#REF!</definedName>
    <definedName name="_４_歯科医療安全管理体制推進特別事業" localSheetId="4">#REF!</definedName>
    <definedName name="_５_院内感染地域支援ネットワ_ク事業" localSheetId="4">#REF!</definedName>
    <definedName name="_６_医療連携体制推進事業" localSheetId="4">#REF!</definedName>
    <definedName name="_７_ア_ア_休日夜間急患センター設備整備事業" localSheetId="4">#REF!</definedName>
    <definedName name="_７_ア_イ_小児初期救急センター設備整備事業" localSheetId="4">#REF!</definedName>
    <definedName name="_７_ア_ウ_病院群輪番制病院及び共同利用型病院設備整備事業" localSheetId="4">#REF!</definedName>
    <definedName name="_７_ア_エ_救命救急センター設備整備事業" localSheetId="4">#REF!</definedName>
    <definedName name="_７_ア_オ_高度救命救急センター設備整備事業" localSheetId="4">#REF!</definedName>
    <definedName name="_７_ア_カ_小児救急医療拠点病院設備整備事業" localSheetId="4">#REF!</definedName>
    <definedName name="_７_ア_キ_小児集中治療室設備整備事業" localSheetId="4">#REF!</definedName>
    <definedName name="_７_イ_小児救急遠隔医療設備整備事業" localSheetId="4">#REF!</definedName>
    <definedName name="_７_ウ_ア_小児医療施設設備整備事業" localSheetId="4">#REF!</definedName>
    <definedName name="_７_ウ_イ_周産期医療施設設備整備事業" localSheetId="4">#REF!</definedName>
    <definedName name="_７_ウ_ウ_地域療育支援施設設備整備事業" localSheetId="4">#REF!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4">#REF!</definedName>
    <definedName name="_７_オ_ウ_ＮＢＣ災害・テロ対策設備整備事業" localSheetId="4">#REF!</definedName>
    <definedName name="_７_オ_エ_航空搬送拠点臨時医療施設設備整備事業" localSheetId="4">#REF!</definedName>
    <definedName name="_７_ク_院内感染対策設備整備事業" localSheetId="4">#REF!</definedName>
    <definedName name="_７_ケ_環境調整室設備整備事業" localSheetId="4">#REF!</definedName>
    <definedName name="_７_コ_内視鏡訓練施設設備整備事業" localSheetId="4">#REF!</definedName>
    <definedName name="_７_サ_医療機関アクセス支援車整備事業" localSheetId="4">#REF!</definedName>
    <definedName name="_８_アスベスト除去等整備促進事業" localSheetId="4">#REF!</definedName>
    <definedName name="_xlnm._FilterDatabase" localSheetId="6" hidden="1">【県で使用】転記用データ!$A$2:$S$102</definedName>
    <definedName name="_xlnm._FilterDatabase" localSheetId="7" hidden="1">【参考】数式用!#REF!</definedName>
    <definedName name="_xlnm._FilterDatabase" localSheetId="3" hidden="1">'別紙様式2-3（個表） '!$D$14:$D$114</definedName>
    <definedName name="ＨＬＡ検査センター設備整備事業" localSheetId="4">#REF!</definedName>
    <definedName name="ＮＢＣ災害・テロ対策設備整備事業" localSheetId="4">#REF!</definedName>
    <definedName name="ＮＩＣＵ等長期入院児支援事業" localSheetId="4">#REF!</definedName>
    <definedName name="_xlnm.Print_Area" localSheetId="6">【県で使用】転記用データ!$A$1:$U$102</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'第２号様式（変更承認）'!$A$1:$S$37</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6">【県で使用】転記用データ!$1:$2</definedName>
    <definedName name="アスベスト除去等整備促進事業" localSheetId="4">#REF!</definedName>
    <definedName name="アスベスト対策事業" localSheetId="4">#REF!</definedName>
    <definedName name="ドクターヘリ導入促進事業" localSheetId="4">#REF!</definedName>
    <definedName name="ヘリコプター等添乗医師等確保事業" localSheetId="4">#REF!</definedName>
    <definedName name="愛知県">【参考】数式用!$AM$992:$AM$1045</definedName>
    <definedName name="愛媛県">【参考】数式用!$AM$1421:$AM$1440</definedName>
    <definedName name="医療機関アクセス支援車整備事業" localSheetId="4">#REF!</definedName>
    <definedName name="医療連携体制推進事業" localSheetId="4">#REF!</definedName>
    <definedName name="茨城県">【参考】数式用!$AM$414:$AM$457</definedName>
    <definedName name="院内感染対策設備整備事業" localSheetId="4">#REF!</definedName>
    <definedName name="院内感染地域支援ネットワーク事業" localSheetId="4">#REF!</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外国人看護師候補者就労研修支援事業" localSheetId="4">#REF!</definedName>
    <definedName name="確認">#N/A</definedName>
    <definedName name="環境調整室設備整備事業" localSheetId="4">#REF!</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看護職員確保対策事業" localSheetId="4">#REF!</definedName>
    <definedName name="看護職員就業相談員派遣面接相談事業" localSheetId="4">#REF!</definedName>
    <definedName name="岩手県">【参考】数式用!$AM$227:$AM$259</definedName>
    <definedName name="岐阜県">【参考】数式用!$AM$915:$AM$956</definedName>
    <definedName name="休日夜間急患センター設備整備事業" localSheetId="4">#REF!</definedName>
    <definedName name="宮崎県">【参考】数式用!$AM$1639:$AM$1664</definedName>
    <definedName name="宮城県">【参考】数式用!$AM$260:$AM$294</definedName>
    <definedName name="救急・周産期医療情報システム機能強化事業" localSheetId="4">#REF!</definedName>
    <definedName name="救急医療情報センター_広域災害・救急医療情報システム_運営事業" localSheetId="4">#REF!</definedName>
    <definedName name="救急医療対策事業" localSheetId="4">#REF!</definedName>
    <definedName name="救急患者退院コーディネーター事業" localSheetId="4">#REF!</definedName>
    <definedName name="救急救命士病院実習受入促進事業" localSheetId="4">#REF!</definedName>
    <definedName name="救命救急センター運営事業" localSheetId="4">#REF!</definedName>
    <definedName name="救命救急センター設備整備事業" localSheetId="4">#REF!</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共同利用型病院運営事業" localSheetId="4">#REF!</definedName>
    <definedName name="共同利用施設設備整備事業_公的医療機関等による共同利用施設_" localSheetId="4">#REF!</definedName>
    <definedName name="共同利用施設設備整備事業_地域医療支援病院の共同利用部門_" localSheetId="4">#REF!</definedName>
    <definedName name="熊本県">【参考】数式用!$AM$1576:$AM$1620</definedName>
    <definedName name="群馬県">【参考】数式用!$AM$483:$AM$517</definedName>
    <definedName name="広島県">【参考】数式用!$AM$1338:$AM$1360</definedName>
    <definedName name="航空搬送拠点臨時医療施設設備整備事業" localSheetId="4">#REF!</definedName>
    <definedName name="香川県">【参考】数式用!$AM$1404:$AM$1420</definedName>
    <definedName name="高知県">【参考】数式用!$AM$1441:$AM$1474</definedName>
    <definedName name="高度救命救急センター設備整備事業" localSheetId="4">#REF!</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歯科医療安全管理体制推進特別事業" localSheetId="4">#REF!</definedName>
    <definedName name="歯科保健医療対策事業" localSheetId="4">#REF!</definedName>
    <definedName name="滋賀県">【参考】数式用!$AM$1075:$AM$1093</definedName>
    <definedName name="自動体外式除細動器_ＡＥＤ_の普及啓発事業" localSheetId="4">#REF!</definedName>
    <definedName name="鹿児島県">【参考】数式用!$AM$1665:$AM$1707</definedName>
    <definedName name="種類">#REF!</definedName>
    <definedName name="周産期医療施設設備整備事業" localSheetId="4">#REF!</definedName>
    <definedName name="周産期医療対策事業" localSheetId="4">#REF!</definedName>
    <definedName name="周産期医療対策事業等" localSheetId="4">#REF!</definedName>
    <definedName name="周産期母子医療センター運営事業" localSheetId="4">#REF!</definedName>
    <definedName name="秋田県">【参考】数式用!$AM$295:$AM$319</definedName>
    <definedName name="助産師出向等支援導入事業" localSheetId="4">#REF!</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小児医療施設設備整備事業" localSheetId="4">#REF!</definedName>
    <definedName name="小児救急医療拠点病院設備整備事業" localSheetId="4">#REF!</definedName>
    <definedName name="小児救急遠隔医療設備整備事業" localSheetId="4">#REF!</definedName>
    <definedName name="小児救命救急センター運営事業" localSheetId="4">#REF!</definedName>
    <definedName name="小児集中治療室設備整備事業" localSheetId="4">#REF!</definedName>
    <definedName name="小児初期救急センター運営事業" localSheetId="4">#REF!</definedName>
    <definedName name="小児初期救急センター設備整備事業" localSheetId="4">#REF!</definedName>
    <definedName name="新潟県">【参考】数式用!$AM$730:$AM$759</definedName>
    <definedName name="神奈川県">【参考】数式用!$AM$697:$AM$729</definedName>
    <definedName name="人工腎臓装置不足地域設備整備事業" localSheetId="4">#REF!</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医療対策事業" localSheetId="4">#REF!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地域療育支援施設設備整備事業" localSheetId="4">#REF!</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内視鏡訓練施設設備整備事業" localSheetId="4">#REF!</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病院群輪番制病院及び共同利用型病院設備整備事業" localSheetId="4">#REF!</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94" l="1"/>
  <c r="AE30" i="73"/>
  <c r="AC58" i="73"/>
  <c r="AE62" i="73"/>
  <c r="G3" i="93" l="1"/>
  <c r="AF49" i="73"/>
  <c r="K11" i="94"/>
  <c r="Q4" i="94"/>
  <c r="O4" i="94"/>
  <c r="O11" i="94"/>
  <c r="K10" i="94"/>
  <c r="AC64" i="73"/>
  <c r="AC69"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U4" i="94" l="1"/>
  <c r="P3" i="93" s="1"/>
  <c r="E3" i="93"/>
  <c r="AW46" i="90" l="1"/>
  <c r="AW45" i="90"/>
  <c r="AA75" i="90"/>
  <c r="AA63" i="78"/>
  <c r="AO59" i="73" l="1"/>
  <c r="AE59" i="73" s="1"/>
  <c r="AO60" i="73"/>
  <c r="AE60" i="73" s="1"/>
  <c r="AO61" i="73"/>
  <c r="AE61" i="73" s="1"/>
  <c r="AO62" i="73"/>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M3" i="9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R4" i="93" s="1"/>
  <c r="U4" i="93"/>
  <c r="T4" i="93" s="1"/>
  <c r="I19" i="79"/>
  <c r="R7" i="93" s="1"/>
  <c r="I67" i="79"/>
  <c r="R55" i="93" s="1"/>
  <c r="I51" i="79"/>
  <c r="R39" i="93" s="1"/>
  <c r="I35" i="79"/>
  <c r="R23" i="93" s="1"/>
  <c r="I15" i="79"/>
  <c r="I98" i="79"/>
  <c r="R86" i="93" s="1"/>
  <c r="I82" i="79"/>
  <c r="R70" i="93" s="1"/>
  <c r="I58" i="79"/>
  <c r="R46" i="93" s="1"/>
  <c r="I50" i="79"/>
  <c r="R38" i="93" s="1"/>
  <c r="I42" i="79"/>
  <c r="R30" i="93" s="1"/>
  <c r="I34" i="79"/>
  <c r="R22" i="93" s="1"/>
  <c r="I26" i="79"/>
  <c r="R14" i="93" s="1"/>
  <c r="I18" i="79"/>
  <c r="R6" i="93" s="1"/>
  <c r="I75" i="79"/>
  <c r="R63" i="93" s="1"/>
  <c r="I59" i="79"/>
  <c r="R47" i="93" s="1"/>
  <c r="I43" i="79"/>
  <c r="R31" i="93" s="1"/>
  <c r="I27" i="79"/>
  <c r="R15" i="93" s="1"/>
  <c r="I106" i="79"/>
  <c r="R94" i="93" s="1"/>
  <c r="I90" i="79"/>
  <c r="R78" i="93" s="1"/>
  <c r="I74" i="79"/>
  <c r="R62" i="93" s="1"/>
  <c r="I66" i="79"/>
  <c r="R54" i="93" s="1"/>
  <c r="I113" i="79"/>
  <c r="R101" i="93" s="1"/>
  <c r="I105" i="79"/>
  <c r="R93" i="93" s="1"/>
  <c r="I97" i="79"/>
  <c r="R85" i="93" s="1"/>
  <c r="I89" i="79"/>
  <c r="R77" i="93" s="1"/>
  <c r="I81" i="79"/>
  <c r="R69" i="93" s="1"/>
  <c r="I73" i="79"/>
  <c r="R61" i="93" s="1"/>
  <c r="I65" i="79"/>
  <c r="R53" i="93" s="1"/>
  <c r="I57" i="79"/>
  <c r="R45" i="93" s="1"/>
  <c r="I49" i="79"/>
  <c r="R37" i="93" s="1"/>
  <c r="I41" i="79"/>
  <c r="R29" i="93" s="1"/>
  <c r="I33" i="79"/>
  <c r="R21" i="93" s="1"/>
  <c r="I25" i="79"/>
  <c r="I17" i="79"/>
  <c r="R5" i="93" s="1"/>
  <c r="I114" i="79"/>
  <c r="R102" i="93" s="1"/>
  <c r="I107" i="79"/>
  <c r="R95" i="93" s="1"/>
  <c r="I112" i="79"/>
  <c r="R100" i="93" s="1"/>
  <c r="I80" i="79"/>
  <c r="R68" i="93" s="1"/>
  <c r="I48" i="79"/>
  <c r="R36" i="93" s="1"/>
  <c r="I111" i="79"/>
  <c r="R99" i="93" s="1"/>
  <c r="I87" i="79"/>
  <c r="R75" i="93" s="1"/>
  <c r="I79" i="79"/>
  <c r="R67" i="93" s="1"/>
  <c r="I71" i="79"/>
  <c r="R59" i="93" s="1"/>
  <c r="I63" i="79"/>
  <c r="R51" i="93" s="1"/>
  <c r="I55" i="79"/>
  <c r="R43" i="93" s="1"/>
  <c r="I47" i="79"/>
  <c r="R35" i="93" s="1"/>
  <c r="I39" i="79"/>
  <c r="R27" i="93" s="1"/>
  <c r="I31" i="79"/>
  <c r="R19" i="93" s="1"/>
  <c r="I23" i="79"/>
  <c r="R11" i="93" s="1"/>
  <c r="I83" i="79"/>
  <c r="R71" i="93" s="1"/>
  <c r="I88" i="79"/>
  <c r="R76" i="93" s="1"/>
  <c r="I56" i="79"/>
  <c r="R44" i="93" s="1"/>
  <c r="I24" i="79"/>
  <c r="R12" i="93" s="1"/>
  <c r="I110" i="79"/>
  <c r="R98" i="93" s="1"/>
  <c r="I94" i="79"/>
  <c r="R82" i="93" s="1"/>
  <c r="I86" i="79"/>
  <c r="R74" i="93" s="1"/>
  <c r="I78" i="79"/>
  <c r="R66" i="93" s="1"/>
  <c r="I70" i="79"/>
  <c r="R58" i="93" s="1"/>
  <c r="I62" i="79"/>
  <c r="R50" i="93" s="1"/>
  <c r="I54" i="79"/>
  <c r="R42" i="93" s="1"/>
  <c r="I46" i="79"/>
  <c r="R34" i="93" s="1"/>
  <c r="I38" i="79"/>
  <c r="R26" i="93" s="1"/>
  <c r="I30" i="79"/>
  <c r="R18" i="93" s="1"/>
  <c r="I22" i="79"/>
  <c r="R10" i="93" s="1"/>
  <c r="I99" i="79"/>
  <c r="R87" i="93" s="1"/>
  <c r="I104" i="79"/>
  <c r="R92" i="93" s="1"/>
  <c r="I72" i="79"/>
  <c r="R60" i="93" s="1"/>
  <c r="I40" i="79"/>
  <c r="R28" i="93" s="1"/>
  <c r="I103" i="79"/>
  <c r="R91" i="93" s="1"/>
  <c r="I102" i="79"/>
  <c r="R90" i="93" s="1"/>
  <c r="I101" i="79"/>
  <c r="R89" i="93" s="1"/>
  <c r="I93" i="79"/>
  <c r="R81" i="93" s="1"/>
  <c r="I85" i="79"/>
  <c r="R73" i="93" s="1"/>
  <c r="I77" i="79"/>
  <c r="R65" i="93" s="1"/>
  <c r="I69" i="79"/>
  <c r="R57" i="93" s="1"/>
  <c r="I61" i="79"/>
  <c r="R49" i="93" s="1"/>
  <c r="I53" i="79"/>
  <c r="R41" i="93" s="1"/>
  <c r="I45" i="79"/>
  <c r="R33" i="93" s="1"/>
  <c r="I37" i="79"/>
  <c r="R25" i="93" s="1"/>
  <c r="I29" i="79"/>
  <c r="R17" i="93" s="1"/>
  <c r="I21" i="79"/>
  <c r="R9" i="93" s="1"/>
  <c r="I91" i="79"/>
  <c r="R79" i="93" s="1"/>
  <c r="I96" i="79"/>
  <c r="R84" i="93" s="1"/>
  <c r="I64" i="79"/>
  <c r="R52" i="93" s="1"/>
  <c r="I32" i="79"/>
  <c r="R20" i="93" s="1"/>
  <c r="I95" i="79"/>
  <c r="R83" i="93" s="1"/>
  <c r="I109" i="79"/>
  <c r="R97" i="93" s="1"/>
  <c r="I108" i="79"/>
  <c r="R96" i="93" s="1"/>
  <c r="I100" i="79"/>
  <c r="R88" i="93" s="1"/>
  <c r="I92" i="79"/>
  <c r="R80" i="93" s="1"/>
  <c r="I84" i="79"/>
  <c r="R72" i="93" s="1"/>
  <c r="I76" i="79"/>
  <c r="R64" i="93" s="1"/>
  <c r="I68" i="79"/>
  <c r="R56" i="93" s="1"/>
  <c r="I60" i="79"/>
  <c r="R48" i="93" s="1"/>
  <c r="I52" i="79"/>
  <c r="R40" i="93" s="1"/>
  <c r="I44" i="79"/>
  <c r="R32" i="93" s="1"/>
  <c r="I36" i="79"/>
  <c r="R24" i="93" s="1"/>
  <c r="I28" i="79"/>
  <c r="R16" i="93" s="1"/>
  <c r="I20" i="79"/>
  <c r="R8" i="93" s="1"/>
  <c r="R16" i="79" l="1"/>
  <c r="S16" i="79"/>
  <c r="Q16" i="79"/>
  <c r="C75" i="90"/>
  <c r="R13" i="93"/>
  <c r="R3" i="93"/>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J11" i="79" l="1"/>
  <c r="L11" i="79"/>
  <c r="K11" i="79"/>
  <c r="F9" i="79"/>
  <c r="E9" i="79" s="1"/>
  <c r="L63" i="78"/>
  <c r="E8" i="79"/>
  <c r="F10" i="79"/>
  <c r="E10" i="79" s="1"/>
  <c r="P63" i="78"/>
  <c r="F7" i="79" l="1"/>
  <c r="E7" i="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D58" authorId="0" shapeId="0" xr:uid="{D69783E3-7CAD-41B3-9A27-1B9BA42630DE}">
      <text>
        <r>
          <rPr>
            <sz val="14"/>
            <color indexed="81"/>
            <rFont val="MS P ゴシック"/>
            <family val="3"/>
            <charset val="128"/>
          </rPr>
          <t>国保連明細表の費用額欄（右から７列目）の金額を10で除した金額を入力</t>
        </r>
        <r>
          <rPr>
            <sz val="9"/>
            <color indexed="81"/>
            <rFont val="MS P ゴシック"/>
            <family val="3"/>
            <charset val="128"/>
          </rPr>
          <t xml:space="preserve">
</t>
        </r>
      </text>
    </comment>
    <comment ref="AE58" authorId="0" shapeId="0" xr:uid="{296CE18F-12D5-46DA-9630-AF0FD4682974}">
      <text>
        <r>
          <rPr>
            <b/>
            <sz val="9"/>
            <color indexed="81"/>
            <rFont val="MS P ゴシック"/>
            <family val="3"/>
            <charset val="128"/>
          </rPr>
          <t>10を入力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BDDB950-9761-400F-AE89-18BE780EC721}">
      <text>
        <r>
          <rPr>
            <b/>
            <sz val="18"/>
            <color indexed="81"/>
            <rFont val="MS P ゴシック"/>
            <family val="3"/>
            <charset val="128"/>
          </rPr>
          <t>国保連算出額（A)の合計額と必ず一致すること</t>
        </r>
      </text>
    </commen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P15" authorId="0" shapeId="0" xr:uid="{98C6C185-B591-4620-ABFC-275860DEE2F7}">
      <text>
        <r>
          <rPr>
            <b/>
            <sz val="18"/>
            <color indexed="81"/>
            <rFont val="MS P ゴシック"/>
            <family val="3"/>
            <charset val="128"/>
          </rPr>
          <t>国保連明細表の国保連算出額（A)を手入力する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<sst xmlns="http://schemas.openxmlformats.org/spreadsheetml/2006/main" count="6650" uniqueCount="2554">
  <si>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</si>
  <si>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</si>
  <si>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</si>
  <si>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</si>
  <si>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</si>
  <si>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</si>
  <si>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</si>
  <si>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</si>
  <si>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</si>
  <si>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</si>
  <si>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</si>
  <si>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</si>
  <si>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</si>
  <si>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</si>
  <si>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</si>
  <si>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</si>
  <si>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</si>
  <si>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</si>
  <si>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</si>
  <si>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</si>
  <si>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</si>
  <si>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</si>
  <si>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</si>
  <si>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</si>
  <si>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</si>
  <si>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</si>
  <si>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</si>
  <si>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</si>
  <si>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</si>
  <si>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</si>
  <si>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</si>
  <si>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</si>
  <si>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</si>
  <si>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</si>
  <si>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</si>
  <si>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</si>
  <si>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</si>
  <si>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</si>
  <si>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</si>
  <si>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</si>
  <si>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</si>
  <si>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</si>
  <si>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</si>
  <si>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</si>
  <si>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</si>
  <si>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</si>
  <si>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</si>
  <si>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</si>
  <si>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</si>
  <si>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</si>
  <si>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</si>
  <si>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</si>
  <si>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</si>
  <si>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</si>
  <si>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</si>
  <si>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</si>
  <si>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</si>
  <si>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</si>
  <si>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</si>
  <si>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</si>
  <si>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</si>
  <si>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</si>
  <si>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</si>
  <si>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</si>
  <si>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</si>
  <si>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</si>
  <si>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</si>
  <si>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</si>
  <si>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</si>
  <si>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</si>
  <si>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</si>
  <si>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</si>
  <si>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</si>
  <si>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</si>
  <si>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</si>
  <si>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</si>
  <si>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</si>
  <si>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</si>
  <si>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</si>
  <si>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</si>
  <si>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</si>
  <si>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</si>
  <si>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</si>
  <si>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</si>
  <si>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</si>
  <si>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</si>
  <si>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</si>
  <si>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</si>
  <si>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</si>
  <si>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</si>
  <si>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</si>
  <si>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</si>
  <si>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</si>
  <si>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</si>
  <si>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</si>
  <si>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</si>
  <si>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</si>
  <si>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</si>
  <si>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</si>
  <si>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</si>
  <si>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</si>
  <si>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</si>
  <si>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</si>
  <si>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</si>
  <si>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</si>
  <si>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</si>
  <si>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</si>
  <si>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</si>
  <si>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</si>
  <si>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</si>
  <si>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</si>
  <si>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</si>
  <si>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</si>
  <si>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</si>
  <si>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</si>
  <si>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</si>
  <si>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</si>
  <si>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</si>
  <si>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</si>
  <si>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</si>
  <si>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</si>
  <si>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</si>
  <si>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</si>
  <si>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</si>
  <si>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</si>
  <si>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</si>
  <si>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</si>
  <si>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</si>
  <si>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</si>
  <si>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</si>
  <si>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</si>
  <si>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</si>
  <si>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</si>
  <si>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</si>
  <si>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</si>
  <si>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</si>
  <si>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</si>
  <si>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</si>
  <si>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</si>
  <si>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</si>
  <si>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</si>
  <si>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</si>
  <si>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</si>
  <si>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</si>
  <si>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</si>
  <si>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</si>
  <si>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</si>
  <si>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</si>
  <si>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</si>
  <si>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</si>
  <si>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</si>
  <si>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</si>
  <si>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</si>
  <si>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</si>
  <si>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</si>
  <si>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</si>
  <si>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</si>
  <si>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</si>
  <si>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</si>
  <si>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</si>
  <si>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</si>
  <si>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</si>
  <si>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</si>
  <si>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</si>
  <si>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</si>
  <si>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</si>
  <si>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</si>
  <si>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</si>
  <si>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</si>
  <si>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</si>
  <si>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</si>
  <si>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</si>
  <si>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</si>
  <si>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</si>
  <si>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</si>
  <si>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</si>
  <si>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</si>
  <si>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</si>
  <si>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</si>
  <si>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</si>
  <si>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</si>
  <si>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</si>
  <si>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</si>
  <si>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</si>
  <si>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</si>
  <si>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</si>
  <si>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</si>
  <si>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</si>
  <si>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</si>
  <si>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</si>
  <si>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</si>
  <si>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</si>
  <si>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</si>
  <si>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</si>
  <si>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</si>
  <si>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</si>
  <si>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</si>
  <si>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</si>
  <si>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</si>
  <si>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</si>
  <si>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</si>
  <si>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</si>
  <si>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</si>
  <si>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</si>
  <si>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</si>
  <si>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</si>
  <si>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</si>
  <si>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</si>
  <si>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</si>
  <si>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</si>
  <si>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</si>
  <si>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</si>
  <si>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</si>
  <si>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</si>
  <si>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</si>
  <si>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</si>
  <si>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</si>
  <si>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</si>
  <si>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</si>
  <si>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</si>
  <si>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</si>
  <si>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</si>
  <si>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</si>
  <si>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</si>
  <si>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</si>
  <si>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</si>
  <si>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</si>
  <si>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</si>
  <si>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</si>
  <si>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</si>
  <si>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</si>
  <si>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</si>
  <si>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</si>
  <si>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</si>
  <si>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</si>
  <si>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</si>
  <si>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</si>
  <si>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</si>
  <si>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</si>
  <si>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</si>
  <si>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</si>
  <si>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</si>
  <si>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</si>
  <si>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</si>
  <si>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</si>
  <si>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</si>
  <si>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</si>
  <si>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</si>
  <si>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</si>
  <si>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</si>
  <si>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</si>
  <si>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</si>
  <si>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</si>
  <si>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</si>
  <si>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</si>
  <si>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</si>
  <si>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</si>
  <si>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</si>
  <si>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</si>
  <si>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</si>
  <si>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</si>
  <si>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</si>
  <si>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</si>
  <si>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</si>
  <si>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</si>
  <si>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</si>
  <si>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</si>
  <si>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</si>
  <si>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</si>
  <si>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</si>
  <si>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</si>
  <si>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</si>
  <si>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</si>
  <si>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</si>
  <si>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</si>
  <si>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</si>
  <si>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</si>
  <si>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</si>
  <si>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</si>
  <si>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</si>
  <si>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</si>
  <si>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</si>
  <si>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</si>
  <si>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</si>
  <si>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</si>
  <si>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</si>
  <si>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</si>
  <si>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</si>
  <si>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</si>
  <si>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</si>
  <si>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</si>
  <si>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</si>
  <si>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</si>
  <si>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</si>
  <si>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</si>
  <si>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</si>
  <si>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</si>
  <si>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</si>
  <si>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</si>
  <si>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</si>
  <si>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</si>
  <si>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</si>
  <si>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</si>
  <si>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</si>
  <si>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</si>
  <si>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</si>
  <si>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</si>
  <si>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</si>
  <si>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</si>
  <si>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</si>
  <si>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</si>
  <si>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</si>
  <si>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</si>
  <si>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</si>
  <si>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</si>
  <si>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</si>
  <si>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</si>
  <si>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</si>
  <si>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</si>
  <si>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</si>
  <si>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</si>
  <si>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</si>
  <si>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</si>
  <si>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</si>
  <si>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</si>
  <si>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</si>
  <si>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</si>
  <si>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</si>
  <si>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</si>
  <si>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</si>
  <si>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</si>
  <si>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</si>
  <si>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</si>
  <si>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</si>
  <si>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</si>
  <si>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</si>
  <si>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</si>
  <si>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</si>
  <si>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</si>
  <si>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</si>
  <si>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</si>
  <si>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</si>
  <si>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</si>
  <si>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</si>
  <si>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</si>
  <si>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</si>
  <si>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</si>
  <si>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</si>
  <si>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</si>
  <si>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</si>
  <si>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</si>
  <si>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</si>
  <si>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</si>
  <si>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</si>
  <si>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</si>
  <si>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</si>
  <si>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</si>
  <si>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</si>
  <si>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</si>
  <si>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</si>
  <si>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</si>
  <si>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</si>
  <si>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</si>
  <si>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</si>
  <si>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</si>
  <si>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</si>
  <si>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</si>
  <si>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</si>
  <si>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</si>
  <si>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</si>
  <si>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</si>
  <si>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</si>
  <si>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</si>
  <si>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</si>
  <si>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</si>
  <si>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</si>
  <si>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</si>
  <si>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</si>
  <si>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</si>
  <si>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</si>
  <si>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</si>
  <si>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</si>
  <si>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</si>
  <si>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</si>
  <si>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</si>
  <si>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</si>
  <si>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</si>
  <si>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</si>
  <si>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</si>
  <si>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</si>
  <si>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</si>
  <si>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</si>
  <si>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</si>
  <si>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</si>
  <si>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</si>
  <si>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</si>
  <si>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</si>
  <si>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</si>
  <si>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</si>
  <si>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</si>
  <si>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</si>
  <si>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</si>
  <si>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</si>
  <si>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</si>
  <si>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</si>
  <si>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</si>
  <si>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</si>
  <si>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</si>
  <si>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</si>
  <si>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</si>
  <si>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</si>
  <si>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</si>
  <si>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</si>
  <si>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</si>
  <si>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</si>
  <si>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</si>
  <si>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</si>
  <si>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</si>
  <si>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</si>
  <si>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</si>
  <si>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</si>
  <si>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</si>
  <si>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</si>
  <si>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</si>
  <si>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</si>
  <si>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</si>
  <si>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</si>
  <si>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</si>
  <si>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</si>
  <si>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</si>
  <si>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</si>
  <si>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</si>
  <si>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</si>
  <si>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</si>
  <si>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</si>
  <si>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</si>
  <si>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</si>
  <si>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</si>
  <si>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</si>
  <si>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</si>
  <si>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</si>
  <si>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</si>
  <si>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</si>
  <si>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</si>
  <si>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</si>
  <si>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</si>
  <si>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</si>
  <si>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</si>
  <si>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</si>
  <si>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</si>
  <si>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</si>
  <si>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</si>
  <si>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</si>
  <si>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</si>
  <si>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</si>
  <si>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</si>
  <si>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</si>
  <si>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</si>
  <si>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</si>
  <si>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</si>
  <si>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</si>
  <si>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</si>
  <si>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</si>
  <si>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</si>
  <si>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</si>
  <si>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</si>
  <si>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</si>
  <si>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</si>
  <si>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</si>
  <si>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</si>
  <si>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</si>
  <si>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</si>
  <si>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</si>
  <si>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</si>
  <si>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</si>
  <si>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</si>
  <si>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</si>
  <si>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</si>
  <si>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</si>
  <si>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</si>
  <si>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</si>
  <si>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</si>
  <si>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</si>
  <si>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</si>
  <si>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</si>
  <si>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</si>
  <si>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</si>
  <si>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</si>
  <si>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</si>
  <si>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</si>
  <si>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</si>
  <si>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</si>
  <si>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</si>
  <si>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</si>
  <si>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</si>
  <si>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</si>
  <si>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</si>
  <si>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</si>
  <si>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</si>
  <si>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</si>
  <si>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</si>
  <si>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</si>
  <si>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</si>
  <si>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</si>
  <si>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</si>
  <si>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</si>
  <si>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</si>
  <si>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</si>
  <si>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</si>
  <si>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</si>
  <si>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</si>
  <si>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</si>
  <si>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</si>
  <si>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</si>
  <si>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</si>
  <si>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</si>
  <si>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</si>
  <si>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</si>
  <si>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</si>
  <si>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</si>
  <si>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</si>
  <si>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</si>
  <si>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</si>
  <si>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</si>
  <si>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</si>
  <si>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</si>
  <si>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</si>
  <si>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</si>
  <si>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</si>
  <si>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</si>
  <si>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</si>
  <si>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</si>
  <si>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</si>
  <si>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</si>
  <si>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</si>
  <si>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</si>
  <si>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</si>
  <si>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</si>
  <si>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</si>
  <si>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</si>
  <si>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</si>
  <si>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</si>
  <si>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</si>
  <si>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</si>
  <si>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</si>
  <si>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</si>
  <si>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</si>
  <si>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</si>
  <si>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</si>
  <si>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</si>
  <si>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</si>
  <si>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</si>
  <si>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</si>
  <si>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</si>
  <si>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</si>
  <si>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</si>
  <si>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</si>
  <si>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</si>
  <si>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</si>
  <si>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</si>
  <si>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</si>
  <si>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</si>
  <si>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</si>
  <si>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</si>
  <si>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</si>
  <si>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</si>
  <si>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</si>
  <si>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</si>
  <si>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</si>
  <si>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</si>
  <si>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</si>
  <si>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</si>
  <si>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</si>
  <si>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</si>
  <si>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</si>
  <si>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</si>
  <si>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</si>
  <si>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</si>
  <si>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</si>
  <si>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</si>
  <si>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</si>
  <si>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</si>
  <si>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</si>
  <si>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</si>
  <si>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</si>
  <si>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</si>
  <si>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</si>
  <si>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</si>
  <si>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</si>
  <si>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</si>
  <si>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</si>
  <si>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</si>
  <si>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</si>
  <si>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</si>
  <si>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</si>
  <si>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</si>
  <si>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</si>
  <si>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</si>
  <si>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</si>
  <si>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</si>
  <si>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</si>
  <si>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</si>
  <si>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</si>
  <si>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</si>
  <si>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</si>
  <si>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</si>
  <si>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</si>
  <si>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</si>
  <si>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</si>
  <si>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</si>
  <si>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</si>
  <si>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</si>
  <si>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</si>
  <si>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</si>
  <si>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</si>
  <si>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</si>
  <si>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</si>
  <si>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</si>
  <si>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</si>
  <si>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</si>
  <si>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</si>
  <si>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</si>
  <si>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</si>
  <si>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</si>
  <si>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</si>
  <si>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</si>
  <si>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</si>
  <si>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</si>
  <si>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</si>
  <si>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</si>
  <si>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</si>
  <si>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</si>
  <si>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</si>
  <si>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</si>
  <si>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</si>
  <si>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</si>
  <si>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</si>
  <si>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</si>
  <si>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</si>
  <si>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</si>
  <si>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</si>
  <si>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</si>
  <si>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</si>
  <si>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</si>
  <si>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</si>
  <si>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</si>
  <si>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</si>
  <si>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</si>
  <si>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</si>
  <si>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</si>
  <si>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</si>
  <si>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</si>
  <si>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</si>
  <si>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</si>
  <si>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</si>
  <si>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</si>
  <si>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</si>
  <si>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</si>
  <si>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</si>
  <si>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</si>
  <si>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</si>
  <si>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</si>
  <si>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</si>
  <si>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</si>
  <si>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</si>
  <si>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</si>
  <si>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</si>
  <si>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</si>
  <si>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</si>
  <si>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</si>
  <si>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</si>
  <si>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</si>
  <si>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</si>
  <si>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</si>
  <si>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</si>
  <si>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</si>
  <si>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</si>
  <si>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</si>
  <si>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</si>
  <si>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</si>
  <si>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</si>
  <si>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</si>
  <si>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</si>
  <si>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</si>
  <si>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</si>
  <si>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</si>
  <si>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</si>
  <si>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</si>
  <si>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</si>
  <si>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</si>
  <si>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</si>
  <si>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</si>
  <si>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</si>
  <si>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</si>
  <si>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</si>
  <si>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</si>
  <si>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</si>
  <si>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</si>
  <si>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</si>
  <si>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</si>
  <si>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</si>
  <si>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</si>
  <si>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</si>
  <si>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</si>
  <si>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</si>
  <si>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</si>
  <si>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</si>
  <si>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</si>
  <si>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</si>
  <si>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</si>
  <si>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</si>
  <si>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</si>
  <si>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</si>
  <si>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</si>
  <si>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</si>
  <si>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</si>
  <si>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</si>
  <si>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</si>
  <si>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</si>
  <si>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</si>
  <si>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</si>
  <si>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</si>
  <si>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</si>
  <si>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</si>
  <si>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</si>
  <si>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</si>
  <si>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</si>
  <si>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</si>
  <si>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</si>
  <si>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</si>
  <si>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</si>
  <si>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</si>
  <si>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</si>
  <si>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</si>
  <si>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</si>
  <si>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</si>
  <si>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</si>
  <si>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</si>
  <si>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</si>
  <si>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</si>
  <si>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</si>
  <si>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</si>
  <si>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</si>
  <si>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</si>
  <si>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</si>
  <si>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</si>
  <si>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</si>
  <si>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</si>
  <si>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</si>
  <si>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</si>
  <si>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</si>
  <si>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</si>
  <si>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</si>
  <si>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</si>
  <si>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</si>
  <si>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</si>
  <si>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</si>
  <si>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</si>
  <si>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</si>
  <si>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</si>
  <si>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</si>
  <si>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</si>
  <si>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</si>
  <si>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</si>
  <si>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</si>
  <si>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</si>
  <si>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</si>
  <si>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</si>
  <si>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</si>
  <si>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</si>
  <si>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</si>
  <si>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</si>
  <si>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</si>
  <si>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</si>
  <si>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</si>
  <si>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</si>
  <si>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</si>
  <si>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</si>
  <si>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</si>
  <si>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</si>
  <si>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</si>
  <si>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</si>
  <si>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</si>
  <si>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</si>
  <si>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</si>
  <si>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</si>
  <si>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</si>
  <si>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</si>
  <si>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</si>
  <si>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</si>
  <si>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</si>
  <si>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</si>
  <si>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</si>
  <si>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</si>
  <si>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</si>
  <si>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</si>
  <si>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</si>
  <si>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</si>
  <si>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</si>
  <si>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</si>
  <si>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</si>
  <si>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</si>
  <si>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</si>
  <si>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</si>
  <si>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</si>
  <si>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</si>
  <si>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</si>
  <si>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</si>
  <si>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</si>
  <si>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</si>
  <si>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</si>
  <si>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</si>
  <si>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</si>
  <si>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</si>
  <si>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</si>
  <si>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</si>
  <si>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</si>
  <si>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</si>
  <si>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</si>
  <si>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</si>
  <si>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</si>
  <si>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</si>
  <si>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</si>
  <si>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</si>
  <si>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</si>
  <si>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</si>
  <si>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</si>
  <si>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</si>
  <si>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</si>
  <si>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</si>
  <si>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</si>
  <si>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</si>
  <si>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</si>
  <si>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</si>
  <si>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</si>
  <si>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</si>
  <si>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</si>
  <si>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</si>
  <si>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</si>
  <si>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</si>
  <si>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</si>
  <si>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</si>
  <si>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</si>
  <si>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</si>
  <si>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</si>
  <si>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</si>
  <si>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</si>
  <si>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</si>
  <si>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</si>
  <si>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</si>
  <si>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</si>
  <si>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</si>
  <si>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</si>
  <si>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</si>
  <si>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</si>
  <si>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</si>
  <si>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</si>
  <si>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</si>
  <si>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</si>
  <si>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</si>
  <si>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</si>
  <si>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</si>
  <si>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</si>
  <si>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</si>
  <si>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</si>
  <si>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</si>
  <si>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</si>
  <si>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</si>
  <si>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</si>
  <si>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</si>
  <si>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</si>
  <si>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</si>
  <si>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</si>
  <si>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</si>
  <si>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</si>
  <si>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</si>
  <si>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</si>
  <si>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</si>
  <si>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</si>
  <si>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</si>
  <si>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</si>
  <si>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</si>
  <si>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</si>
  <si>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</si>
  <si>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</si>
  <si>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</si>
  <si>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</si>
  <si>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</si>
  <si>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</si>
  <si>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</si>
  <si>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</si>
  <si>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</si>
  <si>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</si>
  <si>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</si>
  <si>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</si>
  <si>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</si>
  <si>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</si>
  <si>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</si>
  <si>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</si>
  <si>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</si>
  <si>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</si>
  <si>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</si>
  <si>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</si>
  <si>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</si>
  <si>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</si>
  <si>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</si>
  <si>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</si>
  <si>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</si>
  <si>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</si>
  <si>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</si>
  <si>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</si>
  <si>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</si>
  <si>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</si>
  <si>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</si>
  <si>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</si>
  <si>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</si>
  <si>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</si>
  <si>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</si>
  <si>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</si>
  <si>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</si>
  <si>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</si>
  <si>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</si>
  <si>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</si>
  <si>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</si>
  <si>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</si>
  <si>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</si>
  <si>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</si>
  <si>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</si>
  <si>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</si>
  <si>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</si>
  <si>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</si>
  <si>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</si>
  <si>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</si>
  <si>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</si>
  <si>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</si>
  <si>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</si>
  <si>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</si>
  <si>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</si>
  <si>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</si>
  <si>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</si>
  <si>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</si>
  <si>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</si>
  <si>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</si>
  <si>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</si>
  <si>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</si>
  <si>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</si>
  <si>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</si>
  <si>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</si>
  <si>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</si>
  <si>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</si>
  <si>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</si>
  <si>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</si>
  <si>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</si>
  <si>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</si>
  <si>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</si>
  <si>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</si>
  <si>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</si>
  <si>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</si>
  <si>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</si>
  <si>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</si>
  <si>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</si>
  <si>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</si>
  <si>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</si>
  <si>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</si>
  <si>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</si>
  <si>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</si>
  <si>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</si>
  <si>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</si>
  <si>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</si>
  <si>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</si>
  <si>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</si>
  <si>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</si>
  <si>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</si>
  <si>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</si>
  <si>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</si>
  <si>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</si>
  <si>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</si>
  <si>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</si>
  <si>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</si>
  <si>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</si>
  <si>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</si>
  <si>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</si>
  <si>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</si>
  <si>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</si>
  <si>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</si>
  <si>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</si>
  <si>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</si>
  <si>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</si>
  <si>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</si>
  <si>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</si>
  <si>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</si>
  <si>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</si>
  <si>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</si>
  <si>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</si>
  <si>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</si>
  <si>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</si>
  <si>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</si>
  <si>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</si>
  <si>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</si>
  <si>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</si>
  <si>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</si>
  <si>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</si>
  <si>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</si>
  <si>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</si>
  <si>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</si>
  <si>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</si>
  <si>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</si>
  <si>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</si>
  <si>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</si>
  <si>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</si>
  <si>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</si>
  <si>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</si>
  <si>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</si>
  <si>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</si>
  <si>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</si>
  <si>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</si>
  <si>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</si>
  <si>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</si>
  <si>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</si>
  <si>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</si>
  <si>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</si>
  <si>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</si>
  <si>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</si>
  <si>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</si>
  <si>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</si>
  <si>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</si>
  <si>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</si>
  <si>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</si>
  <si>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</si>
  <si>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</si>
  <si>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</si>
  <si>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</si>
  <si>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</si>
  <si>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</si>
  <si>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</si>
  <si>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</si>
  <si>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</si>
  <si>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</si>
  <si>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</si>
  <si>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</si>
  <si>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</si>
  <si>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</si>
  <si>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</si>
  <si>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</si>
  <si>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</si>
  <si>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</si>
  <si>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</si>
  <si>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</si>
  <si>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</si>
  <si>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</si>
  <si>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</si>
  <si>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</si>
  <si>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</si>
  <si>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</si>
  <si>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</si>
  <si>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</si>
  <si>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</si>
  <si>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</si>
  <si>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</si>
  <si>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</si>
  <si>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</si>
  <si>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</si>
  <si>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</si>
  <si>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</si>
  <si>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</si>
  <si>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</si>
  <si>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</si>
  <si>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</si>
  <si>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</si>
  <si>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</si>
  <si>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</si>
  <si>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</si>
  <si>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</si>
  <si>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</si>
  <si>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</si>
  <si>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</si>
  <si>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</si>
  <si>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</si>
  <si>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</si>
  <si>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</si>
  <si>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</si>
  <si>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</si>
  <si>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</si>
  <si>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</si>
  <si>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</si>
  <si>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</si>
  <si>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</si>
  <si>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</si>
  <si>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</si>
  <si>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</si>
  <si>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</si>
  <si>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</si>
  <si>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</si>
  <si>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</si>
  <si>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</si>
  <si>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</si>
  <si>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</si>
  <si>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</si>
  <si>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</si>
  <si>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</si>
  <si>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</si>
  <si>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</si>
  <si>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</si>
  <si>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</si>
  <si>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</si>
  <si>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</si>
  <si>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</si>
  <si>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</si>
  <si>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</si>
  <si>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</si>
  <si>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</si>
  <si>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</si>
  <si>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</si>
  <si>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</si>
  <si>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</si>
  <si>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</si>
  <si>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</si>
  <si>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</si>
  <si>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</si>
  <si>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</si>
  <si>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</si>
  <si>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</si>
  <si>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</si>
  <si>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</si>
  <si>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</si>
  <si>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</si>
  <si>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</si>
  <si>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</si>
  <si>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</si>
  <si>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</si>
  <si>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</si>
  <si>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</si>
  <si>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</si>
  <si>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</si>
  <si>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</si>
  <si>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</si>
  <si>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</si>
  <si>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</si>
  <si>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</si>
  <si>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</si>
  <si>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</si>
  <si>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</si>
  <si>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</si>
  <si>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</si>
  <si>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</si>
  <si>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</si>
  <si>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</si>
  <si>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</si>
  <si>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</si>
  <si>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</si>
  <si>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</si>
  <si>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</si>
  <si>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</si>
  <si>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</si>
  <si>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</si>
  <si>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</si>
  <si>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</si>
  <si>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</si>
  <si>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</si>
  <si>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</si>
  <si>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</si>
  <si>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</si>
  <si>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</si>
  <si>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</si>
  <si>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</si>
  <si>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</si>
  <si>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</si>
  <si>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</si>
  <si>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</si>
  <si>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</si>
  <si>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</si>
  <si>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</si>
  <si>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</si>
  <si>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</si>
  <si>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</si>
  <si>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</si>
  <si>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</si>
  <si>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</si>
  <si>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</si>
  <si>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</si>
  <si>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</si>
  <si>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</si>
  <si>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</si>
  <si>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</si>
  <si>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</si>
  <si>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</si>
  <si>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</si>
  <si>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</si>
  <si>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</si>
  <si>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</si>
  <si>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</si>
  <si>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</si>
  <si>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</si>
  <si>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</si>
  <si>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</si>
  <si>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</si>
  <si>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</si>
  <si>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</si>
  <si>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</si>
  <si>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</si>
  <si>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</si>
  <si>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</si>
  <si>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</si>
  <si>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</si>
  <si>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</si>
  <si>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</si>
  <si>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</si>
  <si>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</si>
  <si>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</si>
  <si>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</si>
  <si>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</si>
  <si>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</si>
  <si>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</si>
  <si>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</si>
  <si>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</si>
  <si>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</si>
  <si>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</si>
  <si>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</si>
  <si>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</si>
  <si>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</si>
  <si>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</si>
  <si>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</si>
  <si>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</si>
  <si>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</si>
  <si>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</si>
  <si>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</si>
  <si>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</si>
  <si>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</si>
  <si>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</si>
  <si>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</si>
  <si>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</si>
  <si>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</si>
  <si>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</si>
  <si>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</si>
  <si>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</si>
  <si>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</si>
  <si>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</si>
  <si>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</si>
  <si>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</si>
  <si>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</si>
  <si>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</si>
  <si>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</si>
  <si>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</si>
  <si>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</si>
  <si>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</si>
  <si>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</si>
  <si>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</si>
  <si>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</si>
  <si>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</si>
  <si>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</si>
  <si>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</si>
  <si>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</si>
  <si>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</si>
  <si>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</si>
  <si>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</si>
  <si>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</si>
  <si>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</si>
  <si>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</si>
  <si>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</si>
  <si>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</si>
  <si>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</si>
  <si>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</si>
  <si>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</si>
  <si>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</si>
  <si>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</si>
  <si>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</si>
  <si>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</si>
  <si>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</si>
  <si>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</si>
  <si>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</si>
  <si>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</si>
  <si>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</si>
  <si>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</si>
  <si>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</si>
  <si>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</si>
  <si>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</si>
  <si>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</si>
  <si>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</si>
  <si>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</si>
  <si>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</si>
  <si>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</si>
  <si>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</si>
  <si>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</si>
  <si>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</si>
  <si>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</si>
  <si>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</si>
  <si>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</si>
  <si>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</si>
  <si>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</si>
  <si>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</si>
  <si>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</si>
  <si>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</si>
  <si>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</si>
  <si>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</si>
  <si>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</si>
  <si>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</si>
  <si>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</si>
  <si>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</si>
  <si>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</si>
  <si>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</si>
  <si>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</si>
  <si>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</si>
  <si>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</si>
  <si>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</si>
  <si>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</si>
  <si>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</si>
  <si>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</si>
  <si>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</si>
  <si>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</si>
  <si>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</si>
  <si>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</si>
  <si>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</si>
  <si>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</si>
  <si>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</si>
  <si>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</si>
  <si>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</si>
  <si>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</si>
  <si>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</si>
  <si>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</si>
  <si>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</si>
  <si>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</si>
  <si>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</si>
  <si>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</si>
  <si>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</si>
  <si>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</si>
  <si>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</si>
  <si>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</si>
  <si>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</si>
  <si>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</si>
  <si>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</si>
  <si>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</si>
  <si>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</si>
  <si>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</si>
  <si>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</si>
  <si>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</si>
  <si>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</si>
  <si>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</si>
  <si>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</si>
  <si>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</si>
  <si>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</si>
  <si>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</si>
  <si>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</si>
  <si>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</si>
  <si>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</si>
  <si>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</si>
  <si>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</si>
  <si>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</si>
  <si>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</si>
  <si>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</si>
  <si>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</si>
  <si>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</si>
  <si>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</si>
  <si>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</si>
  <si>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</si>
  <si>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</si>
  <si>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</si>
  <si>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</si>
  <si>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</si>
  <si>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</si>
  <si>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</si>
  <si>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</si>
  <si>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</si>
  <si>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</si>
  <si>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</si>
  <si>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</si>
  <si>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</si>
  <si>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</si>
  <si>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</si>
  <si>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</si>
  <si>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</si>
  <si>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</si>
  <si>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</si>
  <si>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</si>
  <si>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</si>
  <si>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</si>
  <si>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</si>
  <si>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</si>
  <si>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</si>
  <si>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</si>
  <si>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</si>
  <si>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</si>
  <si>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</si>
  <si>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</si>
  <si>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</si>
  <si>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</si>
  <si>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</si>
  <si>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</si>
  <si>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</si>
  <si>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</si>
  <si>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</si>
  <si>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</si>
  <si>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</si>
  <si>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</si>
  <si>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</si>
  <si>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</si>
  <si>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</si>
  <si>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</si>
  <si>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</si>
  <si>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</si>
  <si>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</si>
  <si>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</si>
  <si>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</si>
  <si>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</si>
  <si>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</si>
  <si>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</si>
  <si>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</si>
  <si>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</si>
  <si>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</si>
  <si>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</si>
  <si>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</si>
  <si>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</si>
  <si>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</si>
  <si>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</si>
  <si>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</si>
  <si>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</si>
  <si>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</si>
  <si>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</si>
  <si>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</si>
  <si>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</si>
  <si>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</si>
  <si>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</si>
  <si>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</si>
  <si>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</si>
  <si>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</si>
  <si>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</si>
  <si>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</si>
  <si>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</si>
  <si>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</si>
  <si>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</si>
  <si>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</si>
  <si>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</si>
  <si>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</si>
  <si>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</si>
  <si>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</si>
  <si>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</si>
  <si>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</si>
  <si>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</si>
  <si>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</si>
  <si>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</si>
  <si>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</si>
  <si>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</si>
  <si>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</si>
  <si>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</si>
  <si>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</si>
  <si>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</si>
  <si>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</si>
  <si>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</si>
  <si>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</si>
  <si>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</si>
  <si>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</si>
  <si>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</si>
  <si>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</si>
  <si>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</si>
  <si>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</si>
  <si>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</si>
  <si>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</si>
  <si>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</si>
  <si>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</si>
  <si>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</si>
  <si>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</si>
  <si>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</si>
  <si>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</si>
  <si>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</si>
  <si>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</si>
  <si>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</si>
  <si>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</si>
  <si>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</si>
  <si>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</si>
  <si>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</si>
  <si>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</si>
  <si>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</si>
  <si>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</si>
  <si>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</si>
  <si>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</si>
  <si>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</si>
  <si>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</si>
  <si>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</si>
  <si>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</si>
  <si>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</si>
  <si>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</si>
  <si>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</si>
  <si>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</si>
  <si>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</si>
  <si>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</si>
  <si>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</si>
  <si>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</si>
  <si>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</si>
  <si>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</si>
  <si>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</si>
  <si>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</si>
  <si>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</si>
  <si>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</si>
  <si>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</si>
  <si>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</si>
  <si>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</si>
  <si>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</si>
  <si>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</si>
  <si>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</si>
  <si>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</si>
  <si>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</si>
  <si>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</si>
  <si>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</si>
  <si>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</si>
  <si>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</si>
  <si>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</si>
  <si>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</si>
  <si>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</si>
  <si>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</si>
  <si>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</si>
  <si>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</si>
  <si>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</si>
  <si>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</si>
  <si>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</si>
  <si>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</si>
  <si>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</si>
  <si>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</si>
  <si>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</si>
  <si>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</si>
  <si>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</si>
  <si>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</si>
  <si>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</si>
  <si>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</si>
  <si>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</si>
  <si>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</si>
  <si>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</si>
  <si>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</si>
  <si>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</si>
  <si>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</si>
  <si>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</si>
  <si>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</si>
  <si>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</si>
  <si>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</si>
  <si>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</si>
  <si>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</si>
  <si>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</si>
  <si>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</si>
  <si>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</si>
  <si>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</si>
  <si>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</si>
  <si>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</si>
  <si>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</si>
  <si>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</si>
  <si>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</si>
  <si>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</si>
  <si>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</si>
  <si>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</si>
  <si>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</si>
  <si>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</si>
  <si>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</si>
  <si>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</si>
  <si>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</si>
  <si>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</si>
  <si>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</si>
  <si>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</si>
  <si>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</si>
  <si>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</si>
  <si>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</si>
  <si>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</si>
  <si>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</si>
  <si>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</si>
  <si>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</si>
  <si>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</si>
  <si>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</si>
  <si>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</si>
  <si>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</si>
  <si>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</si>
  <si>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</si>
  <si>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</si>
  <si>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</si>
  <si>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</si>
  <si>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</si>
  <si>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</si>
  <si>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</si>
  <si>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</si>
  <si>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</si>
  <si>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</si>
  <si>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</si>
  <si>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</si>
  <si>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</si>
  <si>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</si>
  <si>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</si>
  <si>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</si>
  <si>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</si>
  <si>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</si>
  <si>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</si>
  <si>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</si>
  <si>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</si>
  <si>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</si>
  <si>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</si>
  <si>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</si>
  <si>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</si>
  <si>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</si>
  <si>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</si>
  <si>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</si>
  <si>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</si>
  <si>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</si>
  <si>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</si>
  <si>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</si>
  <si>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</si>
  <si>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</si>
  <si>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</si>
  <si>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</si>
  <si>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</si>
  <si>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</si>
  <si>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</si>
  <si>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</si>
  <si>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</si>
  <si>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</si>
  <si>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</si>
  <si>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</si>
  <si>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</si>
  <si>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</si>
  <si>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</si>
  <si>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</si>
  <si>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</si>
  <si>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</si>
  <si>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</si>
  <si>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</si>
  <si>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</si>
  <si>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</si>
  <si>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</si>
  <si>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</si>
  <si>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</si>
  <si>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</si>
  <si>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</si>
  <si>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</si>
  <si>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</si>
  <si>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</si>
  <si>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</si>
  <si>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</si>
  <si>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</si>
  <si>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</si>
  <si>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</si>
  <si>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</si>
  <si>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</si>
  <si>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</si>
  <si>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</si>
  <si>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</si>
  <si>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</si>
  <si>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</si>
  <si>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</si>
  <si>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</si>
  <si>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</si>
  <si>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</si>
  <si>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</si>
  <si>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</si>
  <si>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</si>
  <si>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</si>
  <si>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</si>
  <si>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</si>
  <si>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</si>
  <si>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</si>
  <si>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</si>
  <si>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</si>
  <si>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</si>
  <si>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</si>
  <si>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</si>
  <si>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</si>
  <si>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</si>
  <si>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</si>
  <si>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</si>
  <si>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</si>
  <si>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</si>
  <si>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</si>
  <si>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</si>
  <si>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</si>
  <si>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</si>
  <si>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</si>
  <si>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</si>
  <si>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</si>
  <si>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</si>
  <si>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</si>
  <si>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</si>
  <si>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</si>
  <si>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</si>
  <si>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</si>
  <si>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</si>
  <si>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</si>
  <si>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</si>
  <si>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</si>
  <si>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</si>
  <si>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</si>
  <si>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</si>
  <si>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</si>
  <si>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</si>
  <si>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</si>
  <si>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</si>
  <si>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</si>
  <si>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</si>
  <si>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</si>
  <si>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</si>
  <si>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</si>
  <si>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</si>
  <si>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</si>
  <si>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</si>
  <si>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</si>
  <si>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</si>
  <si>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</si>
  <si>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</si>
  <si>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</si>
  <si>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</si>
  <si>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</si>
  <si>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</si>
  <si>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</si>
  <si>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</si>
  <si>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</si>
  <si>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</si>
  <si>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</si>
  <si>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</si>
  <si>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</si>
  <si>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</si>
  <si>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</si>
  <si>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</si>
  <si>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</si>
  <si>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</si>
  <si>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</si>
  <si>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</si>
  <si>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</si>
  <si>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</si>
  <si>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</si>
  <si>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</si>
  <si>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</si>
  <si>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</si>
  <si>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</si>
  <si>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</si>
  <si>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</si>
  <si>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</si>
  <si>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</si>
  <si>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</si>
  <si>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</si>
  <si>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</si>
  <si>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</si>
  <si>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</si>
  <si>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</si>
  <si>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</si>
  <si>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</si>
  <si>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</si>
  <si>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</si>
  <si>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</si>
  <si>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</si>
  <si>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</si>
  <si>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</si>
  <si>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</si>
  <si>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</si>
  <si>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</si>
  <si>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</si>
  <si>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</si>
  <si>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</si>
  <si>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</si>
  <si>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</si>
  <si>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</si>
  <si>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</si>
  <si>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</si>
  <si>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</si>
  <si>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</si>
  <si>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</si>
  <si>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</si>
  <si>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</si>
  <si>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</si>
  <si>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</si>
  <si>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</si>
  <si>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</si>
  <si>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</si>
  <si>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</si>
  <si>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</si>
  <si>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</si>
  <si>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</si>
  <si>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</si>
  <si>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</si>
  <si>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</si>
  <si>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</si>
  <si>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</si>
  <si>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</si>
  <si>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</si>
  <si>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</si>
  <si>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</si>
  <si>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</si>
  <si>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</si>
  <si>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</si>
  <si>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</si>
  <si>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</si>
  <si>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</si>
  <si>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</si>
  <si>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</si>
  <si>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</si>
  <si>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</si>
  <si>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</si>
  <si>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</si>
  <si>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</si>
  <si>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</si>
  <si>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</si>
  <si>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</si>
  <si>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</si>
  <si>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</si>
  <si>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</si>
  <si>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</si>
  <si>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</si>
  <si>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</si>
  <si>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</si>
  <si>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</si>
  <si>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</si>
  <si>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</si>
  <si>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</si>
  <si>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</si>
  <si>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</si>
  <si>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</si>
  <si>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</si>
  <si>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</si>
  <si>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</si>
  <si>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</si>
  <si>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</si>
  <si>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</si>
  <si>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</si>
  <si>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</si>
  <si>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</si>
  <si>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</si>
  <si>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</si>
  <si>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</si>
  <si>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</si>
  <si>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</si>
  <si>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</si>
  <si>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</si>
  <si>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</si>
  <si>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</si>
  <si>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</si>
  <si>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</si>
  <si>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</si>
  <si>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</si>
  <si>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</si>
  <si>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</si>
  <si>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</si>
  <si>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</si>
  <si>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</si>
  <si>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</si>
  <si>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</si>
  <si>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</si>
  <si>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</si>
  <si>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</si>
  <si>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</si>
  <si>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</si>
  <si>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</si>
  <si>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</si>
  <si>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</si>
  <si>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</si>
  <si>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</si>
  <si>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</si>
  <si>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</si>
  <si>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</si>
  <si>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</si>
  <si>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</si>
  <si>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</si>
  <si>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</si>
  <si>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</si>
  <si>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</si>
  <si>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</si>
  <si>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</si>
  <si>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</si>
  <si>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</si>
  <si>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</si>
  <si>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</si>
  <si>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</si>
  <si>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</si>
  <si>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</si>
  <si>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</si>
  <si>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</si>
  <si>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</si>
  <si>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</si>
  <si>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</si>
  <si>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</si>
  <si>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</si>
  <si>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</si>
  <si>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</si>
  <si>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</si>
  <si>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</si>
  <si>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</si>
  <si>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</si>
  <si>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</si>
  <si>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</si>
  <si>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</si>
  <si>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</si>
  <si>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</si>
  <si>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</si>
  <si>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</si>
  <si>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</si>
  <si>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</si>
  <si>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</si>
  <si>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</si>
  <si>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</si>
  <si>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</si>
  <si>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</si>
  <si>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</si>
  <si>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</si>
  <si>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</si>
  <si>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</si>
  <si>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</si>
  <si>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</si>
  <si>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</si>
  <si>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</si>
  <si>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</si>
  <si>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</si>
  <si>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</si>
  <si>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</si>
  <si>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</si>
  <si>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</si>
  <si>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</si>
  <si>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</si>
  <si>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</si>
  <si>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</si>
  <si>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</si>
  <si>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</si>
  <si>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</si>
  <si>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</si>
  <si>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</si>
  <si>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</si>
  <si>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</si>
  <si>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</si>
  <si>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</si>
  <si>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</si>
  <si>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</si>
  <si>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</si>
  <si>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</si>
  <si>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</si>
  <si>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</si>
  <si>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</si>
  <si>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</si>
  <si>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</si>
  <si>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</si>
  <si>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</si>
  <si>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</si>
  <si>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</si>
  <si>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</si>
  <si>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</si>
  <si>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</si>
  <si>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</si>
  <si>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</si>
  <si>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</si>
  <si>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</si>
  <si>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</si>
  <si>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</si>
  <si>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</si>
  <si>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</si>
  <si>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</si>
  <si>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</si>
  <si>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</si>
  <si>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</si>
  <si>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</si>
  <si>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</si>
  <si>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</si>
  <si>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</si>
  <si>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</si>
  <si>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</si>
  <si>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</si>
  <si>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</si>
  <si>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</si>
  <si>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</si>
  <si>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</si>
  <si>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</si>
  <si>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</si>
  <si>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</si>
  <si>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</si>
  <si>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</si>
  <si>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</si>
  <si>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</si>
  <si>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</si>
  <si>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</si>
  <si>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</si>
  <si>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</si>
  <si>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</si>
  <si>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</si>
  <si>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</si>
  <si>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</si>
  <si>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</si>
  <si>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</si>
  <si>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</si>
  <si>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</si>
  <si>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</si>
  <si>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</si>
  <si>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</si>
  <si>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</si>
  <si>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</si>
  <si>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</si>
  <si>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</si>
  <si>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</si>
  <si>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</si>
  <si>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</si>
  <si>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</si>
  <si>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</si>
  <si>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</si>
  <si>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</si>
  <si>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</si>
  <si>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</si>
  <si>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</si>
  <si>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</si>
  <si>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</si>
  <si>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</si>
  <si>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</si>
  <si>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</si>
  <si>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</si>
  <si>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</si>
  <si>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</si>
  <si>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</si>
  <si>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</si>
  <si>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</si>
  <si>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</si>
  <si>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</si>
  <si>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</si>
  <si>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</si>
  <si>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</si>
  <si>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</si>
  <si>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</si>
  <si>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</si>
  <si>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</si>
  <si>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</si>
  <si>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</si>
  <si>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</si>
  <si>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</si>
  <si>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</si>
  <si>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</si>
  <si>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</si>
  <si>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</si>
  <si>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</si>
  <si>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</si>
  <si>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</si>
  <si>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</si>
  <si>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</si>
  <si>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</si>
  <si>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</si>
  <si>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</si>
  <si>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</si>
  <si>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</si>
  <si>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</si>
  <si>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</si>
  <si>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</si>
  <si>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</si>
  <si>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</si>
  <si>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</si>
  <si>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</si>
  <si>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</si>
  <si>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</si>
  <si>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</si>
  <si>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</si>
  <si>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</si>
  <si>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</si>
  <si>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</si>
  <si>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</si>
  <si>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</si>
  <si>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</si>
  <si>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</si>
  <si>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</si>
  <si>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</si>
  <si>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</si>
  <si>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</si>
  <si>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</si>
  <si>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</si>
  <si>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</si>
  <si>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</si>
  <si>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</si>
  <si>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</si>
  <si>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</si>
  <si>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</si>
  <si>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</si>
  <si>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</si>
  <si>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</si>
  <si>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</si>
  <si>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</si>
  <si>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</si>
  <si>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</si>
  <si>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</si>
  <si>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</si>
  <si>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</si>
  <si>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</si>
  <si>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</si>
  <si>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</si>
  <si>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</si>
  <si>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</si>
  <si>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</si>
  <si>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</si>
  <si>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</si>
  <si>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</si>
  <si>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</si>
  <si>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</si>
  <si>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</si>
  <si>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</si>
  <si>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</si>
  <si>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</si>
  <si>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</si>
  <si>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</si>
  <si>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</si>
  <si>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</si>
  <si>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</si>
  <si>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</si>
  <si>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</si>
  <si>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</si>
  <si>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</si>
  <si>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</si>
  <si>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</si>
  <si>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</si>
  <si>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</si>
  <si>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</si>
  <si>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</si>
  <si>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</si>
  <si>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</si>
  <si>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</si>
  <si>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</si>
  <si>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</si>
  <si>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</si>
  <si>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</si>
  <si>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</si>
  <si>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</si>
  <si>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</si>
  <si>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</si>
  <si>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</si>
  <si>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</si>
  <si>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</si>
  <si>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</si>
  <si>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</si>
  <si>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</si>
  <si>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</si>
  <si>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</si>
  <si>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</si>
  <si>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</si>
  <si>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</si>
  <si>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</si>
  <si>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</si>
  <si>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</si>
  <si>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</si>
  <si>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</si>
  <si>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</si>
  <si>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</si>
  <si>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</si>
  <si>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</si>
  <si>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</si>
  <si>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</si>
  <si>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</si>
  <si>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</si>
  <si>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</si>
  <si>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</si>
  <si>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</si>
  <si>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</si>
  <si>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</si>
  <si>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</si>
  <si>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</si>
  <si>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</si>
  <si>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</si>
  <si>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</si>
  <si>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</si>
  <si>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</si>
  <si>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</si>
  <si>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</si>
  <si>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</si>
  <si>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</si>
  <si>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</si>
  <si>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</si>
  <si>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</si>
  <si>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</si>
  <si>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</si>
  <si>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</si>
  <si>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</si>
  <si>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</si>
  <si>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</si>
  <si>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</si>
  <si>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</si>
  <si>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</si>
  <si>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</si>
  <si>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</si>
  <si>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</si>
  <si>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</si>
  <si>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</si>
  <si>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</si>
  <si>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</si>
  <si>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</si>
  <si>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</si>
  <si>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</si>
  <si>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</si>
  <si>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</si>
  <si>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</si>
  <si>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</si>
  <si>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</si>
  <si>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</si>
  <si>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</si>
  <si>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</si>
  <si>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</si>
  <si>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</si>
  <si>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</si>
  <si>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</si>
  <si>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</si>
  <si>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</si>
  <si>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</si>
  <si>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</si>
  <si>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</si>
  <si>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</si>
  <si>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</si>
  <si>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</si>
  <si>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</si>
  <si>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</si>
  <si>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</si>
  <si>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</si>
  <si>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</si>
  <si>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</si>
  <si>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</si>
  <si>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</si>
  <si>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</si>
  <si>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</si>
  <si>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</si>
  <si>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</si>
  <si>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</si>
  <si>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</si>
  <si>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</si>
  <si>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</si>
  <si>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</si>
  <si>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</si>
  <si>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</si>
  <si>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</si>
  <si>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</si>
  <si>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</si>
  <si>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</si>
  <si>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</si>
  <si>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</si>
  <si>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</si>
  <si>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</si>
  <si>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</si>
  <si>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</si>
  <si>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</si>
  <si>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</si>
  <si>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</si>
  <si>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</si>
  <si>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</si>
  <si>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</si>
  <si>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</si>
  <si>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</si>
  <si>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</si>
  <si>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</si>
  <si>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</si>
  <si>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</si>
  <si>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</si>
  <si>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</si>
  <si>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</si>
  <si>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</si>
  <si>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</si>
  <si>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</si>
  <si>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</si>
  <si>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</si>
  <si>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</si>
  <si>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</si>
  <si>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</si>
  <si>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</si>
  <si>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</si>
  <si>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</si>
  <si>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</si>
  <si>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</si>
  <si>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</si>
  <si>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</si>
  <si>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</si>
  <si>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</si>
  <si>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</si>
  <si>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</si>
  <si>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</si>
  <si>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</si>
  <si>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</si>
  <si>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</si>
  <si>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</si>
  <si>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</si>
  <si>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</si>
  <si>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</si>
  <si>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</si>
  <si>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</si>
  <si>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</si>
  <si>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</si>
  <si>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</si>
  <si>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</si>
  <si>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</si>
  <si>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</si>
  <si>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</si>
  <si>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</si>
  <si>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</si>
  <si>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</si>
  <si>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</si>
  <si>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</si>
  <si>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</si>
  <si>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</si>
  <si>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</si>
  <si>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</si>
  <si>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</si>
  <si>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</si>
  <si>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</si>
  <si>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</si>
  <si>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</si>
  <si>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</si>
  <si>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</si>
  <si>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</si>
  <si>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</si>
  <si>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</si>
  <si>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</si>
  <si>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</si>
  <si>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</si>
  <si>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</si>
  <si>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</si>
  <si>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</si>
  <si>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</si>
  <si>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</si>
  <si>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</si>
  <si>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</si>
  <si>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</si>
  <si>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</si>
  <si>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</si>
  <si>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</si>
  <si>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</si>
  <si>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</si>
  <si>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</si>
  <si>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</si>
  <si>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</si>
  <si>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</si>
  <si>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</si>
  <si>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</si>
  <si>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</si>
  <si>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</si>
  <si>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</si>
  <si>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</si>
  <si>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</si>
  <si>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</si>
  <si>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</si>
  <si>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</si>
  <si>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</si>
  <si>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</si>
  <si>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</si>
  <si>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</si>
  <si>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</si>
  <si>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</si>
  <si>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</si>
  <si>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</si>
  <si>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</si>
  <si>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</si>
  <si>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</si>
  <si>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</si>
  <si>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</si>
  <si>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</si>
  <si>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</si>
  <si>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</si>
  <si>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</si>
  <si>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</si>
  <si>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</si>
  <si>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</si>
  <si>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</si>
  <si>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</si>
  <si>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</si>
  <si>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</si>
  <si>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</si>
  <si>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</si>
  <si>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</si>
  <si>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</si>
  <si>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</si>
  <si>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</si>
  <si>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</si>
  <si>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</si>
  <si>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</si>
  <si>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</si>
  <si>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</si>
  <si>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</si>
  <si>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</si>
  <si>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</si>
  <si>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</si>
  <si>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</si>
  <si>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</si>
  <si>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</si>
  <si>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</si>
  <si>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</si>
  <si>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</si>
  <si>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</si>
  <si>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</si>
  <si>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</si>
  <si>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</si>
  <si>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</si>
  <si>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</si>
  <si>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</si>
  <si>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</si>
  <si>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</si>
  <si>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</si>
  <si>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</si>
  <si>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</si>
  <si>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</si>
  <si>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</si>
  <si>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</si>
  <si>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</si>
  <si>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</si>
  <si>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</si>
  <si>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</si>
  <si>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</si>
  <si>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</si>
  <si>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</si>
  <si>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</si>
  <si>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</si>
  <si>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</si>
  <si>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</si>
  <si>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</si>
  <si>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</si>
  <si>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</si>
  <si>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</si>
  <si>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</si>
  <si>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</si>
  <si>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</si>
  <si>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</si>
  <si>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</si>
  <si>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</si>
  <si>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</si>
  <si>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</si>
  <si>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</si>
  <si>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</si>
  <si>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</si>
  <si>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</si>
  <si>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</si>
  <si>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</si>
  <si>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</si>
  <si>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</si>
  <si>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</si>
  <si>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</si>
  <si>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</si>
  <si>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</si>
  <si>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</si>
  <si>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</si>
  <si>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</si>
  <si>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</si>
  <si>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</si>
  <si>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</si>
  <si>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</si>
  <si>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</si>
  <si>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</si>
  <si>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</si>
  <si>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</si>
  <si>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</si>
  <si>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</si>
  <si>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</si>
  <si>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</si>
  <si>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</si>
  <si>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</si>
  <si>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</si>
  <si>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</si>
  <si>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</si>
  <si>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</si>
  <si>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</si>
  <si>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</si>
  <si>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</si>
  <si>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</si>
  <si>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</si>
  <si>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</si>
  <si>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</si>
  <si>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</si>
  <si>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</si>
  <si>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</si>
  <si>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</si>
  <si>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</si>
  <si>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</si>
  <si>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</si>
  <si>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</si>
  <si>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</si>
  <si>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</si>
  <si>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</si>
  <si>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</si>
  <si>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</si>
  <si>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</si>
  <si>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</si>
  <si>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</si>
  <si>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</si>
  <si>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</si>
  <si>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</si>
  <si>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</si>
  <si>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</si>
  <si>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</si>
  <si>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</si>
  <si>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</si>
  <si>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</si>
  <si>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</si>
  <si>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</si>
  <si>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</si>
  <si>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</si>
  <si>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</si>
  <si>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</si>
  <si>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</si>
  <si>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</si>
  <si>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</si>
  <si>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</si>
  <si>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</si>
  <si>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</si>
  <si>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</si>
  <si>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</si>
  <si>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</si>
  <si>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</si>
  <si>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</si>
  <si>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</si>
  <si>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</si>
  <si>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</si>
  <si>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</si>
  <si>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</si>
  <si>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</si>
  <si>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</si>
  <si>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</si>
  <si>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</si>
  <si>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</si>
  <si>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</si>
  <si>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</si>
  <si>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</si>
  <si>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</si>
  <si>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</si>
  <si>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</si>
  <si>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</si>
  <si>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</si>
  <si>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</si>
  <si>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</si>
  <si>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</si>
  <si>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</si>
  <si>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</si>
  <si>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記</t>
    <rPh sb="0" eb="1">
      <t>キ</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</si>
  <si>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</si>
  <si>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</si>
  <si>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</si>
  <si>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</si>
  <si>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</si>
  <si>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</si>
  <si>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</si>
  <si>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</si>
  <si>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</si>
  <si>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</si>
  <si>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</si>
  <si>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</si>
  <si>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</si>
  <si>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</si>
  <si>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</si>
  <si>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</si>
  <si>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</si>
  <si>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</si>
  <si>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</si>
  <si>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</si>
  <si>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</si>
  <si>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</si>
  <si>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</si>
  <si>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</si>
  <si>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</si>
  <si>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</si>
  <si>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</si>
  <si>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</si>
  <si>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</si>
  <si>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</si>
  <si>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</si>
  <si>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</si>
  <si>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</si>
  <si>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</si>
  <si>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</si>
  <si>
    <t>第２号様式（第７条関係）</t>
    <rPh sb="0" eb="1">
      <t>ダイ</t>
    </rPh>
    <rPh sb="2" eb="3">
      <t>ゴウ</t>
    </rPh>
    <rPh sb="3" eb="5">
      <t>ヨウシキ</t>
    </rPh>
    <rPh sb="6" eb="7">
      <t>ダイ</t>
    </rPh>
    <rPh sb="8" eb="9">
      <t>ジョウ</t>
    </rPh>
    <rPh sb="9" eb="11">
      <t>カンケイ</t>
    </rPh>
    <phoneticPr fontId="10"/>
  </si>
  <si>
    <t>令和７年度福島県介護分野の職員の賃上げ・職場環境改善支援事業補助金
変更（中止・廃止）承認申請書</t>
    <rPh sb="20" eb="22">
      <t>ショクバ</t>
    </rPh>
    <rPh sb="22" eb="24">
      <t>カンキョウ</t>
    </rPh>
    <rPh sb="24" eb="26">
      <t>カイゼン</t>
    </rPh>
    <rPh sb="26" eb="28">
      <t>シエン</t>
    </rPh>
    <rPh sb="28" eb="30">
      <t>ジギョウ</t>
    </rPh>
    <rPh sb="30" eb="33">
      <t>ホジョキン</t>
    </rPh>
    <rPh sb="34" eb="36">
      <t>ヘンコウ</t>
    </rPh>
    <rPh sb="37" eb="39">
      <t>チュウシ</t>
    </rPh>
    <rPh sb="40" eb="42">
      <t>ハイシ</t>
    </rPh>
    <rPh sb="43" eb="45">
      <t>ショウニン</t>
    </rPh>
    <rPh sb="45" eb="48">
      <t>シンセイショ</t>
    </rPh>
    <phoneticPr fontId="10"/>
  </si>
  <si>
    <t>　下記により福島県介護分野の職員の賃上げ・職場環境改善支援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11" eb="13">
      <t>ブンヤ</t>
    </rPh>
    <rPh sb="14" eb="16">
      <t>ショクイン</t>
    </rPh>
    <rPh sb="17" eb="19">
      <t>チンア</t>
    </rPh>
    <rPh sb="27" eb="29">
      <t>シエン</t>
    </rPh>
    <rPh sb="35" eb="36">
      <t>カカ</t>
    </rPh>
    <rPh sb="37" eb="40">
      <t>ケイカクショ</t>
    </rPh>
    <rPh sb="41" eb="43">
      <t>ヘンコウ</t>
    </rPh>
    <rPh sb="44" eb="46">
      <t>チュウシ</t>
    </rPh>
    <rPh sb="47" eb="49">
      <t>ハイシ</t>
    </rPh>
    <rPh sb="56" eb="59">
      <t>フクシマケン</t>
    </rPh>
    <rPh sb="59" eb="62">
      <t>ホジョキン</t>
    </rPh>
    <rPh sb="62" eb="63">
      <t>トウ</t>
    </rPh>
    <rPh sb="64" eb="66">
      <t>コウフ</t>
    </rPh>
    <rPh sb="66" eb="67">
      <t>トウ</t>
    </rPh>
    <rPh sb="68" eb="69">
      <t>カン</t>
    </rPh>
    <rPh sb="71" eb="73">
      <t>キソク</t>
    </rPh>
    <rPh sb="73" eb="74">
      <t>ダイ</t>
    </rPh>
    <rPh sb="75" eb="76">
      <t>ジョウ</t>
    </rPh>
    <rPh sb="76" eb="77">
      <t>ダイ</t>
    </rPh>
    <rPh sb="78" eb="79">
      <t>コウ</t>
    </rPh>
    <rPh sb="79" eb="80">
      <t>ダイ</t>
    </rPh>
    <rPh sb="81" eb="82">
      <t>ゴウ</t>
    </rPh>
    <rPh sb="83" eb="84">
      <t>ダイ</t>
    </rPh>
    <rPh sb="85" eb="86">
      <t>ゴウ</t>
    </rPh>
    <rPh sb="88" eb="90">
      <t>キテイ</t>
    </rPh>
    <rPh sb="94" eb="96">
      <t>ショウニン</t>
    </rPh>
    <rPh sb="104" eb="106">
      <t>シンセイ</t>
    </rPh>
    <phoneticPr fontId="10"/>
  </si>
  <si>
    <t>１　補助金の交付決定年月日及び番号</t>
    <rPh sb="2" eb="5">
      <t>ホジョキン</t>
    </rPh>
    <rPh sb="6" eb="10">
      <t>コウフケッテイ</t>
    </rPh>
    <rPh sb="10" eb="13">
      <t>ネンガッピ</t>
    </rPh>
    <rPh sb="13" eb="14">
      <t>オヨ</t>
    </rPh>
    <rPh sb="15" eb="17">
      <t>バンゴウ</t>
    </rPh>
    <phoneticPr fontId="10"/>
  </si>
  <si>
    <t>２　変更が生じた年月日</t>
    <rPh sb="2" eb="4">
      <t>ヘンコウ</t>
    </rPh>
    <rPh sb="5" eb="6">
      <t>ショウ</t>
    </rPh>
    <rPh sb="8" eb="11">
      <t>ネンガッピ</t>
    </rPh>
    <phoneticPr fontId="10"/>
  </si>
  <si>
    <t>３　変更（中止・廃止）の理由</t>
    <rPh sb="2" eb="4">
      <t>ヘンコウ</t>
    </rPh>
    <rPh sb="5" eb="7">
      <t>チュウシ</t>
    </rPh>
    <rPh sb="8" eb="10">
      <t>ハイシ</t>
    </rPh>
    <rPh sb="12" eb="14">
      <t>リユウ</t>
    </rPh>
    <phoneticPr fontId="10"/>
  </si>
  <si>
    <t>４　変更（中止・廃止）の内容</t>
    <rPh sb="2" eb="4">
      <t>ヘンコウ</t>
    </rPh>
    <rPh sb="5" eb="7">
      <t>チュウシ</t>
    </rPh>
    <rPh sb="8" eb="10">
      <t>ハイシ</t>
    </rPh>
    <rPh sb="12" eb="14">
      <t>ナイヨウ</t>
    </rPh>
    <phoneticPr fontId="10"/>
  </si>
  <si>
    <t>担当者氏名</t>
    <rPh sb="0" eb="3">
      <t>タントウシャ</t>
    </rPh>
    <rPh sb="3" eb="5">
      <t>シメイ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</si>
</sst>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 numFmtId="183" formatCode="#,##0;&quot;△ &quot;#,##0"/>
    <numFmt numFmtId="184" formatCode="[$-411]ge\.m\.d;@"/>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
      <b/>
      <sz val="9"/>
      <color indexed="81"/>
      <name val="MS P ゴシック"/>
      <family val="3"/>
      <charset val="128"/>
    </font>
    <font>
      <b/>
      <sz val="18"/>
      <color indexed="81"/>
      <name val="MS P ゴシック"/>
      <family val="3"/>
      <charset val="128"/>
    </font>
    <font>
      <sz val="14"/>
      <color indexed="81"/>
      <name val="MS P 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E5FC"/>
        <bgColor indexed="64"/>
      </patternFill>
    </fill>
    <fill>
      <patternFill patternType="solid">
        <fgColor rgb="FFFFFF00"/>
        <bgColor indexed="64"/>
      </patternFill>
    </fill>
    <fill>
      <patternFill patternType="solid">
        <fgColor rgb="FFFFCCFF"/>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xf numFmtId="0" fontId="9" fillId="0" borderId="0">
      <alignment vertical="center"/>
    </xf>
  </cellStyleXfs>
  <cellXfs count="92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0" fillId="0" borderId="0" xfId="100" quotePrefix="1" applyFont="1" applyAlignment="1">
      <alignment horizontal="right" vertical="center"/>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2" fillId="0" borderId="0" xfId="100" applyFont="1" applyAlignment="1">
      <alignment horizontal="left" vertical="center" indent="1"/>
    </xf>
    <xf numFmtId="0" fontId="105" fillId="24" borderId="26" xfId="0" applyFont="1" applyFill="1" applyBorder="1" applyAlignment="1">
      <alignment horizontal="center" vertical="center" wrapText="1"/>
    </xf>
    <xf numFmtId="0" fontId="105"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12" fillId="31"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12"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13" fillId="0" borderId="10" xfId="103" applyFont="1" applyBorder="1" applyAlignment="1">
      <alignment horizontal="center" vertical="center" shrinkToFit="1"/>
    </xf>
    <xf numFmtId="0" fontId="114" fillId="26" borderId="10" xfId="103" applyFont="1" applyFill="1" applyBorder="1" applyAlignment="1">
      <alignment horizontal="center" vertical="center" shrinkToFit="1"/>
    </xf>
    <xf numFmtId="0" fontId="112"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1" fillId="32" borderId="41" xfId="103" applyFill="1" applyBorder="1" applyAlignment="1">
      <alignment horizontal="center" vertical="center" shrinkToFit="1"/>
    </xf>
    <xf numFmtId="0" fontId="1" fillId="32"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17" fillId="0" borderId="0" xfId="0" applyFont="1">
      <alignment vertical="center"/>
    </xf>
    <xf numFmtId="0" fontId="38" fillId="25" borderId="55" xfId="104" applyFont="1" applyFill="1" applyBorder="1" applyAlignment="1">
      <alignment horizontal="center" vertical="center"/>
    </xf>
    <xf numFmtId="0" fontId="39" fillId="0" borderId="0" xfId="104" applyFont="1" applyAlignment="1">
      <alignment vertical="top" wrapText="1"/>
    </xf>
    <xf numFmtId="0" fontId="100" fillId="31" borderId="0" xfId="100" applyFont="1" applyFill="1" applyAlignment="1" applyProtection="1">
      <alignment horizontal="center" vertical="center" shrinkToFit="1"/>
      <protection locked="0"/>
    </xf>
    <xf numFmtId="0" fontId="100" fillId="0" borderId="0" xfId="100" applyFont="1" applyAlignment="1" applyProtection="1">
      <alignment vertical="center"/>
      <protection locked="0"/>
    </xf>
    <xf numFmtId="0" fontId="100" fillId="0" borderId="0" xfId="100" applyFont="1" applyAlignment="1">
      <alignment horizontal="left" vertical="center" indent="1"/>
    </xf>
    <xf numFmtId="184" fontId="59" fillId="0" borderId="10" xfId="103" applyNumberFormat="1" applyFont="1" applyBorder="1" applyAlignment="1">
      <alignment vertical="center" shrinkToFi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06" fillId="24" borderId="22" xfId="0" applyFont="1" applyFill="1" applyBorder="1" applyAlignment="1">
      <alignment horizontal="center" vertical="center"/>
    </xf>
    <xf numFmtId="0" fontId="106" fillId="24" borderId="25" xfId="0" applyFont="1" applyFill="1" applyBorder="1" applyAlignment="1">
      <alignment horizontal="center" vertical="center"/>
    </xf>
    <xf numFmtId="0" fontId="106"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103" fillId="24" borderId="12" xfId="0" applyFont="1" applyFill="1" applyBorder="1" applyAlignment="1">
      <alignment horizontal="center" vertical="center" wrapText="1"/>
    </xf>
    <xf numFmtId="0" fontId="103" fillId="24" borderId="29" xfId="0" applyFont="1" applyFill="1" applyBorder="1" applyAlignment="1">
      <alignment horizontal="center" vertical="center" wrapText="1"/>
    </xf>
    <xf numFmtId="0" fontId="103" fillId="24" borderId="11" xfId="0" applyFont="1" applyFill="1" applyBorder="1" applyAlignment="1">
      <alignment horizontal="center"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100" fillId="0" borderId="10" xfId="100" applyFont="1" applyBorder="1" applyAlignment="1">
      <alignment horizontal="center" vertical="center" textRotation="255" shrinkToFit="1"/>
    </xf>
    <xf numFmtId="0" fontId="100" fillId="0" borderId="10" xfId="100" applyFont="1" applyBorder="1" applyAlignment="1">
      <alignment horizontal="center" vertical="center"/>
    </xf>
    <xf numFmtId="0" fontId="100" fillId="31" borderId="10" xfId="100" applyFont="1" applyFill="1" applyBorder="1" applyAlignment="1" applyProtection="1">
      <alignment horizontal="center" vertical="center" shrinkToFit="1"/>
      <protection locked="0"/>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0" fillId="31" borderId="0" xfId="100" applyFont="1" applyFill="1" applyAlignment="1" applyProtection="1">
      <alignment horizontal="left" vertical="center" wrapText="1"/>
      <protection locked="0"/>
    </xf>
    <xf numFmtId="58" fontId="100" fillId="31" borderId="0" xfId="100" applyNumberFormat="1" applyFont="1" applyFill="1" applyAlignment="1" applyProtection="1">
      <alignment horizontal="left" vertical="center" wrapText="1"/>
      <protection locked="0"/>
    </xf>
    <xf numFmtId="0" fontId="100" fillId="31" borderId="0" xfId="100" applyFont="1" applyFill="1" applyAlignment="1" applyProtection="1">
      <alignment horizontal="left" vertical="top" wrapText="1"/>
      <protection locked="0"/>
    </xf>
    <xf numFmtId="0" fontId="38" fillId="24" borderId="22" xfId="104" applyFont="1" applyFill="1" applyBorder="1" applyAlignment="1">
      <alignment horizontal="left" vertical="center" wrapText="1"/>
    </xf>
    <xf numFmtId="0" fontId="38" fillId="24" borderId="25" xfId="104" applyFont="1" applyFill="1" applyBorder="1" applyAlignment="1">
      <alignment horizontal="left" vertical="center" wrapText="1"/>
    </xf>
    <xf numFmtId="0" fontId="38" fillId="24" borderId="26" xfId="104" applyFont="1" applyFill="1" applyBorder="1" applyAlignment="1">
      <alignment horizontal="left" vertical="center" wrapText="1"/>
    </xf>
    <xf numFmtId="0" fontId="100" fillId="0" borderId="0" xfId="100" applyFont="1" applyAlignment="1">
      <alignment horizontal="distributed" vertical="center"/>
    </xf>
    <xf numFmtId="0" fontId="100" fillId="33" borderId="0" xfId="100" applyFont="1" applyFill="1" applyAlignment="1">
      <alignment horizontal="left" vertical="center" shrinkToFit="1"/>
    </xf>
    <xf numFmtId="0" fontId="9" fillId="0" borderId="0" xfId="104" applyAlignment="1">
      <alignment horizontal="distributed" vertical="center"/>
    </xf>
    <xf numFmtId="0" fontId="101" fillId="0" borderId="0" xfId="100" applyFont="1" applyAlignment="1">
      <alignment horizontal="distributed" vertical="center"/>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1" fillId="32" borderId="13" xfId="103" applyFill="1" applyBorder="1" applyAlignment="1">
      <alignment horizontal="center" vertical="center" shrinkToFit="1"/>
    </xf>
    <xf numFmtId="0" fontId="1" fillId="32" borderId="41" xfId="103" applyFill="1" applyBorder="1" applyAlignment="1">
      <alignment horizontal="center" vertical="center" shrinkToFit="1"/>
    </xf>
    <xf numFmtId="0" fontId="110" fillId="32" borderId="13" xfId="103" applyFont="1" applyFill="1" applyBorder="1" applyAlignment="1">
      <alignment horizontal="center" vertical="center" shrinkToFit="1"/>
    </xf>
    <xf numFmtId="0" fontId="30" fillId="32" borderId="41" xfId="103" applyFont="1" applyFill="1"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1"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1" xfId="103" applyNumberFormat="1" applyFill="1" applyBorder="1" applyAlignment="1">
      <alignment horizontal="center" vertical="center" shrinkToFit="1"/>
    </xf>
    <xf numFmtId="176" fontId="59" fillId="32" borderId="13" xfId="103" applyNumberFormat="1" applyFont="1" applyFill="1" applyBorder="1" applyAlignment="1">
      <alignment horizontal="center" vertical="center" wrapText="1" shrinkToFit="1"/>
    </xf>
    <xf numFmtId="176" fontId="59" fillId="32" borderId="41" xfId="103" applyNumberFormat="1" applyFont="1" applyFill="1" applyBorder="1" applyAlignment="1">
      <alignment horizontal="center" vertical="center" wrapText="1" shrinkToFit="1"/>
    </xf>
    <xf numFmtId="0" fontId="1" fillId="32" borderId="13" xfId="103" applyFill="1" applyBorder="1" applyAlignment="1">
      <alignment horizontal="center" vertical="center" wrapText="1" shrinkToFit="1"/>
    </xf>
    <xf numFmtId="176" fontId="59" fillId="32" borderId="41" xfId="103" applyNumberFormat="1" applyFont="1" applyFill="1" applyBorder="1" applyAlignment="1">
      <alignment horizontal="center" vertical="center" shrinkToFit="1"/>
    </xf>
    <xf numFmtId="0" fontId="1" fillId="32" borderId="41" xfId="103" applyFill="1" applyBorder="1" applyAlignment="1">
      <alignment horizontal="center" vertical="center" wrapText="1" shrinkToFit="1"/>
    </xf>
    <xf numFmtId="0" fontId="1" fillId="32" borderId="13" xfId="103" applyFill="1" applyBorder="1" applyAlignment="1">
      <alignment horizontal="left" vertical="center" wrapText="1" shrinkToFit="1"/>
    </xf>
    <xf numFmtId="0" fontId="1" fillId="32" borderId="41" xfId="103" applyFill="1" applyBorder="1" applyAlignment="1">
      <alignment horizontal="left" vertical="center" wrapText="1"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08" fillId="32" borderId="13" xfId="103" applyFont="1" applyFill="1" applyBorder="1" applyAlignment="1">
      <alignment horizontal="center" vertical="center" wrapText="1" shrinkToFit="1"/>
    </xf>
    <xf numFmtId="0" fontId="108" fillId="32" borderId="41" xfId="103" applyFont="1" applyFill="1" applyBorder="1" applyAlignment="1">
      <alignment horizontal="center" vertical="center" wrapText="1" shrinkToFit="1"/>
    </xf>
    <xf numFmtId="0" fontId="109" fillId="32" borderId="13" xfId="103" applyFont="1" applyFill="1" applyBorder="1" applyAlignment="1">
      <alignment horizontal="center" vertical="center" wrapText="1" shrinkToFit="1"/>
    </xf>
    <xf numFmtId="0" fontId="109" fillId="32" borderId="41" xfId="103" applyFont="1"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1" xfId="103" applyNumberFormat="1" applyFill="1" applyBorder="1" applyAlignment="1">
      <alignment horizontal="center" vertical="center"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4" xr:uid="{B19A3943-E503-425A-A829-4C803A5AC16A}"/>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3">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第２号様式</a:t>
          </a:r>
        </a:p>
        <a:p>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・第２号様式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95073F2-F228-4523-BC5C-E20B08080590}"/>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5EFD2F1-90BD-E6B7-7D76-B576A071C675}"/>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2762A4C-ECCE-3A84-397C-C9C4E88C2D7C}"/>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5" name="正方形/長方形 4">
          <a:extLst>
            <a:ext uri="{FF2B5EF4-FFF2-40B4-BE49-F238E27FC236}">
              <a16:creationId xmlns:a16="http://schemas.microsoft.com/office/drawing/2014/main" id="{B38A6D39-B450-4403-AA84-63CEBF8336BD}"/>
            </a:ext>
          </a:extLst>
        </xdr:cNvPr>
        <xdr:cNvSpPr/>
      </xdr:nvSpPr>
      <xdr:spPr bwMode="auto">
        <a:xfrm>
          <a:off x="6080760" y="923544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6" name="正方形/長方形 5">
          <a:extLst>
            <a:ext uri="{FF2B5EF4-FFF2-40B4-BE49-F238E27FC236}">
              <a16:creationId xmlns:a16="http://schemas.microsoft.com/office/drawing/2014/main" id="{87904995-96CD-4F56-B845-A1D85F8A5CA0}"/>
            </a:ext>
          </a:extLst>
        </xdr:cNvPr>
        <xdr:cNvSpPr/>
      </xdr:nvSpPr>
      <xdr:spPr bwMode="auto">
        <a:xfrm>
          <a:off x="600456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2-1,2-2,2-3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2-1,2-2,2-3</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F34" sqref="F34:AE3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5" t="s">
        <v>2391</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87"/>
      <c r="AN1" s="88" t="s">
        <v>0</v>
      </c>
    </row>
    <row r="2" spans="1:40" s="86" customFormat="1" ht="28.95" customHeight="1">
      <c r="A2" s="543" t="s">
        <v>2413</v>
      </c>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89"/>
    </row>
    <row r="3" spans="1:40" s="91" customFormat="1" ht="69.599999999999994" customHeight="1">
      <c r="A3" s="538" t="s">
        <v>2500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90"/>
    </row>
    <row r="4" spans="1:40" s="86" customFormat="1" ht="40.799999999999997" customHeight="1">
      <c r="A4" s="544" t="s">
        <v>2305</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B4" s="544"/>
      <c r="AC4" s="544"/>
      <c r="AD4" s="544"/>
      <c r="AE4" s="544"/>
      <c r="AF4" s="54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3"/>
      <c r="B8" s="543"/>
      <c r="C8" s="543"/>
      <c r="D8" s="543"/>
      <c r="E8" s="543"/>
      <c r="F8" s="543"/>
      <c r="G8" s="543"/>
      <c r="H8" s="543"/>
      <c r="I8" s="543"/>
      <c r="J8" s="543"/>
      <c r="K8" s="543"/>
      <c r="L8" s="543"/>
      <c r="M8" s="543"/>
      <c r="N8" s="543"/>
      <c r="O8" s="543"/>
      <c r="P8" s="543"/>
      <c r="Q8" s="543"/>
      <c r="R8" s="543"/>
      <c r="S8" s="543"/>
      <c r="T8" s="543"/>
      <c r="U8" s="543"/>
      <c r="V8" s="543"/>
      <c r="W8" s="543"/>
      <c r="X8" s="543"/>
      <c r="Y8" s="543"/>
      <c r="Z8" s="543"/>
      <c r="AA8" s="543"/>
      <c r="AB8" s="543"/>
      <c r="AC8" s="543"/>
      <c r="AD8" s="543"/>
      <c r="AE8" s="543"/>
      <c r="AF8" s="543"/>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602" t="s">
        <v>158</v>
      </c>
      <c r="D13" s="603"/>
      <c r="E13" s="603"/>
      <c r="F13" s="603"/>
      <c r="G13" s="603"/>
      <c r="H13" s="603"/>
      <c r="I13" s="603"/>
      <c r="J13" s="603"/>
      <c r="K13" s="603"/>
      <c r="L13" s="603"/>
      <c r="M13" s="603"/>
      <c r="N13" s="603"/>
      <c r="O13" s="603"/>
      <c r="P13" s="603"/>
      <c r="Q13" s="603"/>
      <c r="R13" s="604"/>
      <c r="S13" s="93"/>
      <c r="T13" s="487" t="s">
        <v>2545</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62" t="s">
        <v>2</v>
      </c>
      <c r="B16" s="562"/>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39"/>
      <c r="AC16" s="39"/>
      <c r="AD16" s="39"/>
      <c r="AE16" s="39"/>
    </row>
    <row r="17" spans="1:40" ht="20.100000000000001" customHeight="1">
      <c r="A17" s="566" t="s">
        <v>3</v>
      </c>
      <c r="B17" s="554" t="s">
        <v>2534</v>
      </c>
      <c r="C17" s="542"/>
      <c r="D17" s="542"/>
      <c r="E17" s="542"/>
      <c r="F17" s="542"/>
      <c r="G17" s="542"/>
      <c r="H17" s="542"/>
      <c r="I17" s="542"/>
      <c r="J17" s="542"/>
      <c r="K17" s="542"/>
      <c r="L17" s="569"/>
      <c r="M17" s="570"/>
      <c r="N17" s="570"/>
      <c r="O17" s="570"/>
      <c r="P17" s="570"/>
      <c r="Q17" s="570"/>
      <c r="R17" s="570"/>
      <c r="S17" s="570"/>
      <c r="T17" s="570"/>
      <c r="U17" s="570"/>
      <c r="V17" s="570"/>
      <c r="W17" s="570"/>
      <c r="X17" s="570"/>
      <c r="Y17" s="570"/>
      <c r="Z17" s="570"/>
      <c r="AA17" s="570"/>
      <c r="AB17" s="570"/>
      <c r="AC17" s="570"/>
      <c r="AD17" s="570"/>
      <c r="AE17" s="571"/>
    </row>
    <row r="18" spans="1:40" ht="20.100000000000001" customHeight="1">
      <c r="A18" s="567"/>
      <c r="B18" s="542" t="s">
        <v>5</v>
      </c>
      <c r="C18" s="542"/>
      <c r="D18" s="542"/>
      <c r="E18" s="542"/>
      <c r="F18" s="542"/>
      <c r="G18" s="542"/>
      <c r="H18" s="542"/>
      <c r="I18" s="542"/>
      <c r="J18" s="542"/>
      <c r="K18" s="542"/>
      <c r="L18" s="569"/>
      <c r="M18" s="570"/>
      <c r="N18" s="570"/>
      <c r="O18" s="570"/>
      <c r="P18" s="570"/>
      <c r="Q18" s="570"/>
      <c r="R18" s="570"/>
      <c r="S18" s="570"/>
      <c r="T18" s="570"/>
      <c r="U18" s="570"/>
      <c r="V18" s="570"/>
      <c r="W18" s="570"/>
      <c r="X18" s="570"/>
      <c r="Y18" s="570"/>
      <c r="Z18" s="570"/>
      <c r="AA18" s="570"/>
      <c r="AB18" s="570"/>
      <c r="AC18" s="570"/>
      <c r="AD18" s="570"/>
      <c r="AE18" s="571"/>
    </row>
    <row r="19" spans="1:40" ht="20.100000000000001" customHeight="1">
      <c r="A19" s="548" t="s">
        <v>6</v>
      </c>
      <c r="B19" s="542" t="s">
        <v>7</v>
      </c>
      <c r="C19" s="542"/>
      <c r="D19" s="542"/>
      <c r="E19" s="542"/>
      <c r="F19" s="542"/>
      <c r="G19" s="542"/>
      <c r="H19" s="542"/>
      <c r="I19" s="542"/>
      <c r="J19" s="542"/>
      <c r="K19" s="542"/>
      <c r="L19" s="611"/>
      <c r="M19" s="612"/>
      <c r="N19" s="612"/>
      <c r="O19" s="613"/>
      <c r="P19" s="182" t="s">
        <v>8</v>
      </c>
      <c r="Q19" s="614"/>
      <c r="R19" s="615"/>
      <c r="S19" s="615"/>
      <c r="T19" s="615"/>
      <c r="U19" s="616"/>
      <c r="V19" s="82"/>
      <c r="W19" s="82"/>
      <c r="X19" s="82"/>
      <c r="Y19" s="82"/>
      <c r="Z19" s="82"/>
      <c r="AB19" s="39"/>
      <c r="AC19" s="39"/>
      <c r="AN19" s="46" t="s">
        <v>9</v>
      </c>
    </row>
    <row r="20" spans="1:40" ht="44.25" customHeight="1">
      <c r="A20" s="568"/>
      <c r="B20" s="554" t="s">
        <v>2414</v>
      </c>
      <c r="C20" s="554"/>
      <c r="D20" s="554"/>
      <c r="E20" s="554"/>
      <c r="F20" s="554"/>
      <c r="G20" s="554"/>
      <c r="H20" s="554"/>
      <c r="I20" s="554"/>
      <c r="J20" s="554"/>
      <c r="K20" s="554"/>
      <c r="L20" s="569"/>
      <c r="M20" s="570"/>
      <c r="N20" s="570"/>
      <c r="O20" s="570"/>
      <c r="P20" s="570"/>
      <c r="Q20" s="570"/>
      <c r="R20" s="570"/>
      <c r="S20" s="570"/>
      <c r="T20" s="570"/>
      <c r="U20" s="570"/>
      <c r="V20" s="570"/>
      <c r="W20" s="570"/>
      <c r="X20" s="570"/>
      <c r="Y20" s="570"/>
      <c r="Z20" s="570"/>
      <c r="AA20" s="570"/>
      <c r="AB20" s="570"/>
      <c r="AC20" s="570"/>
      <c r="AD20" s="570"/>
      <c r="AE20" s="571"/>
      <c r="AN20" s="46" t="str">
        <f>L19&amp;"-"&amp;Q19</f>
        <v>-</v>
      </c>
    </row>
    <row r="21" spans="1:40" ht="38.25" customHeight="1">
      <c r="A21" s="549"/>
      <c r="B21" s="554" t="s">
        <v>2415</v>
      </c>
      <c r="C21" s="554"/>
      <c r="D21" s="554"/>
      <c r="E21" s="554"/>
      <c r="F21" s="554"/>
      <c r="G21" s="554"/>
      <c r="H21" s="554"/>
      <c r="I21" s="554"/>
      <c r="J21" s="554"/>
      <c r="K21" s="554"/>
      <c r="L21" s="620"/>
      <c r="M21" s="621"/>
      <c r="N21" s="621"/>
      <c r="O21" s="621"/>
      <c r="P21" s="621"/>
      <c r="Q21" s="621"/>
      <c r="R21" s="621"/>
      <c r="S21" s="621"/>
      <c r="T21" s="621"/>
      <c r="U21" s="621"/>
      <c r="V21" s="621"/>
      <c r="W21" s="621"/>
      <c r="X21" s="621"/>
      <c r="Y21" s="621"/>
      <c r="Z21" s="621"/>
      <c r="AA21" s="621"/>
      <c r="AB21" s="621"/>
      <c r="AC21" s="621"/>
      <c r="AD21" s="621"/>
      <c r="AE21" s="622"/>
    </row>
    <row r="22" spans="1:40" ht="30" customHeight="1">
      <c r="A22" s="552" t="s">
        <v>10</v>
      </c>
      <c r="B22" s="551" t="s">
        <v>11</v>
      </c>
      <c r="C22" s="542"/>
      <c r="D22" s="542"/>
      <c r="E22" s="542"/>
      <c r="F22" s="542"/>
      <c r="G22" s="542"/>
      <c r="H22" s="542"/>
      <c r="I22" s="542"/>
      <c r="J22" s="542"/>
      <c r="K22" s="542"/>
      <c r="L22" s="539"/>
      <c r="M22" s="540"/>
      <c r="N22" s="540"/>
      <c r="O22" s="540"/>
      <c r="P22" s="540"/>
      <c r="Q22" s="540"/>
      <c r="R22" s="540"/>
      <c r="S22" s="540"/>
      <c r="T22" s="540"/>
      <c r="U22" s="540"/>
      <c r="V22" s="540"/>
      <c r="W22" s="540"/>
      <c r="X22" s="540"/>
      <c r="Y22" s="540"/>
      <c r="Z22" s="540"/>
      <c r="AA22" s="540"/>
      <c r="AB22" s="540"/>
      <c r="AC22" s="540"/>
      <c r="AD22" s="540"/>
      <c r="AE22" s="541"/>
    </row>
    <row r="23" spans="1:40" ht="19.5" customHeight="1">
      <c r="A23" s="553"/>
      <c r="B23" s="550" t="s">
        <v>12</v>
      </c>
      <c r="C23" s="550"/>
      <c r="D23" s="550"/>
      <c r="E23" s="550"/>
      <c r="F23" s="550"/>
      <c r="G23" s="550"/>
      <c r="H23" s="550"/>
      <c r="I23" s="550"/>
      <c r="J23" s="550"/>
      <c r="K23" s="551"/>
      <c r="L23" s="539"/>
      <c r="M23" s="540"/>
      <c r="N23" s="540"/>
      <c r="O23" s="540"/>
      <c r="P23" s="540"/>
      <c r="Q23" s="540"/>
      <c r="R23" s="540"/>
      <c r="S23" s="540"/>
      <c r="T23" s="540"/>
      <c r="U23" s="540"/>
      <c r="V23" s="540"/>
      <c r="W23" s="540"/>
      <c r="X23" s="540"/>
      <c r="Y23" s="540"/>
      <c r="Z23" s="540"/>
      <c r="AA23" s="540"/>
      <c r="AB23" s="540"/>
      <c r="AC23" s="540"/>
      <c r="AD23" s="540"/>
      <c r="AE23" s="541"/>
    </row>
    <row r="24" spans="1:40" ht="20.100000000000001" customHeight="1">
      <c r="A24" s="563" t="s">
        <v>13</v>
      </c>
      <c r="B24" s="564"/>
      <c r="C24" s="564"/>
      <c r="D24" s="564"/>
      <c r="E24" s="564"/>
      <c r="F24" s="564"/>
      <c r="G24" s="564"/>
      <c r="H24" s="564"/>
      <c r="I24" s="564"/>
      <c r="J24" s="564"/>
      <c r="K24" s="565"/>
      <c r="L24" s="555"/>
      <c r="M24" s="556"/>
      <c r="N24" s="556"/>
      <c r="O24" s="556"/>
      <c r="P24" s="556"/>
      <c r="Q24" s="556"/>
      <c r="R24" s="556"/>
      <c r="S24" s="556"/>
      <c r="T24" s="556"/>
      <c r="U24" s="556"/>
      <c r="V24" s="557"/>
      <c r="W24" s="83"/>
      <c r="X24" s="83"/>
      <c r="Y24" s="83"/>
      <c r="Z24" s="83"/>
      <c r="AA24" s="84"/>
      <c r="AB24" s="84"/>
      <c r="AC24" s="84"/>
      <c r="AD24" s="84"/>
      <c r="AE24" s="84"/>
      <c r="AH24" s="22"/>
    </row>
    <row r="25" spans="1:40" ht="20.100000000000001" customHeight="1">
      <c r="A25" s="546" t="s">
        <v>14</v>
      </c>
      <c r="B25" s="554" t="s">
        <v>2535</v>
      </c>
      <c r="C25" s="542"/>
      <c r="D25" s="542"/>
      <c r="E25" s="542"/>
      <c r="F25" s="542"/>
      <c r="G25" s="542"/>
      <c r="H25" s="542"/>
      <c r="I25" s="542"/>
      <c r="J25" s="542"/>
      <c r="K25" s="542"/>
      <c r="L25" s="539"/>
      <c r="M25" s="540"/>
      <c r="N25" s="540"/>
      <c r="O25" s="540"/>
      <c r="P25" s="540"/>
      <c r="Q25" s="540"/>
      <c r="R25" s="540"/>
      <c r="S25" s="540"/>
      <c r="T25" s="540"/>
      <c r="U25" s="540"/>
      <c r="V25" s="540"/>
      <c r="W25" s="540"/>
      <c r="X25" s="541"/>
      <c r="Y25" s="83"/>
      <c r="Z25" s="83"/>
      <c r="AA25" s="84"/>
      <c r="AB25" s="84"/>
      <c r="AC25" s="84"/>
      <c r="AD25" s="84"/>
      <c r="AE25" s="84"/>
    </row>
    <row r="26" spans="1:40" ht="20.100000000000001" customHeight="1">
      <c r="A26" s="547"/>
      <c r="B26" s="561" t="s">
        <v>12</v>
      </c>
      <c r="C26" s="561"/>
      <c r="D26" s="561"/>
      <c r="E26" s="561"/>
      <c r="F26" s="561"/>
      <c r="G26" s="561"/>
      <c r="H26" s="561"/>
      <c r="I26" s="561"/>
      <c r="J26" s="561"/>
      <c r="K26" s="561"/>
      <c r="L26" s="539"/>
      <c r="M26" s="540"/>
      <c r="N26" s="540"/>
      <c r="O26" s="540"/>
      <c r="P26" s="540"/>
      <c r="Q26" s="540"/>
      <c r="R26" s="540"/>
      <c r="S26" s="540"/>
      <c r="T26" s="540"/>
      <c r="U26" s="540"/>
      <c r="V26" s="540"/>
      <c r="W26" s="540"/>
      <c r="X26" s="541"/>
      <c r="Y26" s="83"/>
      <c r="Z26" s="83"/>
      <c r="AA26" s="84"/>
      <c r="AB26" s="84"/>
      <c r="AC26" s="84"/>
      <c r="AD26" s="84"/>
      <c r="AE26" s="84"/>
    </row>
    <row r="27" spans="1:40" ht="20.100000000000001" customHeight="1">
      <c r="A27" s="548" t="s">
        <v>15</v>
      </c>
      <c r="B27" s="542" t="s">
        <v>16</v>
      </c>
      <c r="C27" s="542"/>
      <c r="D27" s="542"/>
      <c r="E27" s="542"/>
      <c r="F27" s="542"/>
      <c r="G27" s="542"/>
      <c r="H27" s="542"/>
      <c r="I27" s="542"/>
      <c r="J27" s="542"/>
      <c r="K27" s="542"/>
      <c r="L27" s="555"/>
      <c r="M27" s="556"/>
      <c r="N27" s="556"/>
      <c r="O27" s="556"/>
      <c r="P27" s="556"/>
      <c r="Q27" s="556"/>
      <c r="R27" s="556"/>
      <c r="S27" s="556"/>
      <c r="T27" s="556"/>
      <c r="U27" s="556"/>
      <c r="V27" s="556"/>
      <c r="W27" s="556"/>
      <c r="X27" s="557"/>
      <c r="Y27" s="83"/>
      <c r="Z27" s="83"/>
      <c r="AA27" s="84"/>
      <c r="AB27" s="84"/>
      <c r="AC27" s="84"/>
      <c r="AD27" s="84"/>
      <c r="AE27" s="84"/>
    </row>
    <row r="28" spans="1:40" ht="20.100000000000001" customHeight="1">
      <c r="A28" s="549"/>
      <c r="B28" s="542" t="s">
        <v>17</v>
      </c>
      <c r="C28" s="542"/>
      <c r="D28" s="542"/>
      <c r="E28" s="542"/>
      <c r="F28" s="542"/>
      <c r="G28" s="542"/>
      <c r="H28" s="542"/>
      <c r="I28" s="542"/>
      <c r="J28" s="542"/>
      <c r="K28" s="542"/>
      <c r="L28" s="558"/>
      <c r="M28" s="559"/>
      <c r="N28" s="559"/>
      <c r="O28" s="559"/>
      <c r="P28" s="559"/>
      <c r="Q28" s="559"/>
      <c r="R28" s="559"/>
      <c r="S28" s="559"/>
      <c r="T28" s="559"/>
      <c r="U28" s="559"/>
      <c r="V28" s="559"/>
      <c r="W28" s="559"/>
      <c r="X28" s="560"/>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1" t="str">
        <f>IF(L18="", "", IF(AND(OR(AND(B34="✓",F35="✓",B36=""), AND(B34="",B36="✓")),OR(AND(B39="✓",B40=""), AND(B39="",B40="✓")),B32="✓",O42&lt;&gt;"",T42&lt;&gt;""),"○","×"))</f>
        <v/>
      </c>
      <c r="AF30" s="50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511"/>
      <c r="C32" s="512"/>
      <c r="D32" s="512"/>
      <c r="E32" s="513"/>
      <c r="F32" s="508" t="s">
        <v>2047</v>
      </c>
      <c r="G32" s="509"/>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374"/>
    </row>
    <row r="33" spans="1:38" ht="35.4" customHeight="1" thickBot="1">
      <c r="A33" s="258"/>
      <c r="B33" s="623" t="s">
        <v>2418</v>
      </c>
      <c r="C33" s="623"/>
      <c r="D33" s="623"/>
      <c r="E33" s="623"/>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374"/>
    </row>
    <row r="34" spans="1:38" ht="24.6" customHeight="1" thickBot="1">
      <c r="A34" s="258"/>
      <c r="B34" s="521"/>
      <c r="C34" s="522"/>
      <c r="D34" s="522"/>
      <c r="E34" s="522"/>
      <c r="F34" s="515" t="s">
        <v>2417</v>
      </c>
      <c r="G34" s="515"/>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6"/>
      <c r="AF34" s="374"/>
    </row>
    <row r="35" spans="1:38" ht="43.8" customHeight="1" thickBot="1">
      <c r="A35" s="258"/>
      <c r="B35" s="523"/>
      <c r="C35" s="524"/>
      <c r="D35" s="524"/>
      <c r="E35" s="525"/>
      <c r="F35" s="519"/>
      <c r="G35" s="520"/>
      <c r="H35" s="520"/>
      <c r="I35" s="520"/>
      <c r="J35" s="536" t="s">
        <v>2470</v>
      </c>
      <c r="K35" s="536"/>
      <c r="L35" s="536"/>
      <c r="M35" s="536"/>
      <c r="N35" s="536"/>
      <c r="O35" s="536"/>
      <c r="P35" s="536"/>
      <c r="Q35" s="536"/>
      <c r="R35" s="536"/>
      <c r="S35" s="536"/>
      <c r="T35" s="536"/>
      <c r="U35" s="536"/>
      <c r="V35" s="536"/>
      <c r="W35" s="536"/>
      <c r="X35" s="536"/>
      <c r="Y35" s="536"/>
      <c r="Z35" s="536"/>
      <c r="AA35" s="536"/>
      <c r="AB35" s="536"/>
      <c r="AC35" s="536"/>
      <c r="AD35" s="536"/>
      <c r="AE35" s="537"/>
      <c r="AF35" s="374"/>
    </row>
    <row r="36" spans="1:38" ht="23.4" customHeight="1" thickBot="1">
      <c r="A36" s="258"/>
      <c r="B36" s="497"/>
      <c r="C36" s="498"/>
      <c r="D36" s="498"/>
      <c r="E36" s="498"/>
      <c r="F36" s="517" t="s">
        <v>2513</v>
      </c>
      <c r="G36" s="517"/>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510" t="s">
        <v>88</v>
      </c>
      <c r="C38" s="510"/>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375"/>
      <c r="AB38" s="375"/>
      <c r="AC38" s="375"/>
      <c r="AD38" s="375"/>
      <c r="AE38" s="375"/>
      <c r="AF38" s="376"/>
    </row>
    <row r="39" spans="1:38" ht="35.4" hidden="1" customHeight="1" thickBot="1">
      <c r="A39" s="258"/>
      <c r="B39" s="511" t="s">
        <v>2501</v>
      </c>
      <c r="C39" s="512"/>
      <c r="D39" s="512"/>
      <c r="E39" s="513"/>
      <c r="F39" s="509" t="s">
        <v>2048</v>
      </c>
      <c r="G39" s="509"/>
      <c r="H39" s="509"/>
      <c r="I39" s="509"/>
      <c r="J39" s="509"/>
      <c r="K39" s="509"/>
      <c r="L39" s="509"/>
      <c r="M39" s="509"/>
      <c r="N39" s="509"/>
      <c r="O39" s="509"/>
      <c r="P39" s="509"/>
      <c r="Q39" s="509"/>
      <c r="R39" s="509"/>
      <c r="S39" s="509"/>
      <c r="T39" s="509"/>
      <c r="U39" s="509"/>
      <c r="V39" s="509"/>
      <c r="W39" s="509"/>
      <c r="X39" s="509"/>
      <c r="Y39" s="509"/>
      <c r="Z39" s="509"/>
      <c r="AA39" s="509"/>
      <c r="AB39" s="509"/>
      <c r="AC39" s="509"/>
      <c r="AD39" s="509"/>
      <c r="AE39" s="509"/>
      <c r="AF39" s="374"/>
    </row>
    <row r="40" spans="1:38" ht="29.4" hidden="1" customHeight="1" thickBot="1">
      <c r="A40" s="258"/>
      <c r="B40" s="511"/>
      <c r="C40" s="512"/>
      <c r="D40" s="512"/>
      <c r="E40" s="513"/>
      <c r="F40" s="509" t="s">
        <v>89</v>
      </c>
      <c r="G40" s="509"/>
      <c r="H40" s="509"/>
      <c r="I40" s="509"/>
      <c r="J40" s="509"/>
      <c r="K40" s="509"/>
      <c r="L40" s="509"/>
      <c r="M40" s="509"/>
      <c r="N40" s="509"/>
      <c r="O40" s="509"/>
      <c r="P40" s="509"/>
      <c r="Q40" s="509"/>
      <c r="R40" s="509"/>
      <c r="S40" s="509"/>
      <c r="T40" s="509"/>
      <c r="U40" s="509"/>
      <c r="V40" s="509"/>
      <c r="W40" s="509"/>
      <c r="X40" s="509"/>
      <c r="Y40" s="509"/>
      <c r="Z40" s="509"/>
      <c r="AA40" s="509"/>
      <c r="AB40" s="509"/>
      <c r="AC40" s="509"/>
      <c r="AD40" s="50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503">
        <v>8</v>
      </c>
      <c r="K42" s="503"/>
      <c r="L42" s="380" t="s">
        <v>74</v>
      </c>
      <c r="M42" s="30"/>
      <c r="O42" s="504"/>
      <c r="P42" s="514"/>
      <c r="Q42" s="505"/>
      <c r="R42" s="380" t="s">
        <v>75</v>
      </c>
      <c r="T42" s="504"/>
      <c r="U42" s="505"/>
      <c r="V42" s="380" t="s">
        <v>76</v>
      </c>
      <c r="W42" s="503" t="s">
        <v>28</v>
      </c>
      <c r="X42" s="503"/>
      <c r="Y42" s="503"/>
      <c r="Z42" s="532" t="str">
        <f>IF(L18="","",L18)</f>
        <v/>
      </c>
      <c r="AA42" s="532"/>
      <c r="AB42" s="532"/>
      <c r="AC42" s="532"/>
      <c r="AD42" s="532"/>
      <c r="AE42" s="532"/>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506" t="s">
        <v>77</v>
      </c>
      <c r="X43" s="506"/>
      <c r="Y43" s="506"/>
      <c r="Z43" s="507" t="s">
        <v>11</v>
      </c>
      <c r="AA43" s="507"/>
      <c r="AB43" s="532" t="str">
        <f>IF(L22="", "",L22)</f>
        <v/>
      </c>
      <c r="AC43" s="532"/>
      <c r="AD43" s="532" t="str">
        <f>IF(L23="", "", L23)</f>
        <v/>
      </c>
      <c r="AE43" s="532"/>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499" t="s">
        <v>2409</v>
      </c>
      <c r="B45" s="499"/>
      <c r="C45" s="499"/>
      <c r="D45" s="499"/>
      <c r="E45" s="499"/>
      <c r="F45" s="499"/>
      <c r="G45" s="499"/>
      <c r="H45" s="499"/>
      <c r="I45" s="499"/>
      <c r="J45" s="499"/>
      <c r="K45" s="499"/>
      <c r="L45" s="499"/>
      <c r="M45" s="499"/>
      <c r="N45" s="499"/>
      <c r="O45" s="499"/>
      <c r="P45" s="499"/>
      <c r="Q45" s="499"/>
      <c r="R45" s="499"/>
      <c r="S45" s="499"/>
      <c r="T45" s="499"/>
      <c r="U45" s="499"/>
      <c r="V45" s="499"/>
      <c r="W45" s="499"/>
      <c r="X45" s="499"/>
      <c r="Y45" s="499"/>
      <c r="Z45" s="499"/>
      <c r="AA45" s="499"/>
      <c r="AB45" s="499"/>
      <c r="AC45" s="499"/>
      <c r="AD45" s="499"/>
      <c r="AE45" s="499"/>
      <c r="AF45" s="499"/>
      <c r="AG45" s="392"/>
      <c r="AH45" s="392"/>
      <c r="AI45" s="392"/>
    </row>
    <row r="46" spans="1:38" ht="20.100000000000001" customHeight="1">
      <c r="A46" s="500"/>
      <c r="B46" s="500"/>
      <c r="C46" s="500"/>
      <c r="D46" s="500"/>
      <c r="E46" s="500"/>
      <c r="F46" s="500"/>
      <c r="G46" s="500"/>
      <c r="H46" s="500"/>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0"/>
      <c r="AF46" s="50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6" t="s">
        <v>2306</v>
      </c>
      <c r="B49" s="526"/>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7"/>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91" t="s">
        <v>2055</v>
      </c>
      <c r="B51" s="592"/>
      <c r="C51" s="592"/>
      <c r="D51" s="592"/>
      <c r="E51" s="592"/>
      <c r="F51" s="592"/>
      <c r="G51" s="592"/>
      <c r="H51" s="592"/>
      <c r="I51" s="592"/>
      <c r="J51" s="592"/>
      <c r="K51" s="592"/>
      <c r="L51" s="592"/>
      <c r="M51" s="592"/>
      <c r="N51" s="592"/>
      <c r="O51" s="592"/>
      <c r="P51" s="592"/>
      <c r="Q51" s="592"/>
      <c r="R51" s="592"/>
      <c r="S51" s="593"/>
      <c r="T51" s="590">
        <f>COUNTIF($Z$58:$AB$157,"*介護予防*")</f>
        <v>0</v>
      </c>
      <c r="U51" s="590"/>
      <c r="V51" s="428" t="s">
        <v>2056</v>
      </c>
      <c r="W51" s="444"/>
      <c r="Y51" s="270"/>
      <c r="Z51" s="270"/>
      <c r="AA51" s="270"/>
      <c r="AB51" s="270"/>
      <c r="AC51" s="270"/>
      <c r="AD51" s="270"/>
      <c r="AE51" s="270"/>
      <c r="AF51" s="270"/>
    </row>
    <row r="52" spans="1:41" s="86" customFormat="1" ht="18">
      <c r="A52" s="591" t="s">
        <v>2372</v>
      </c>
      <c r="B52" s="592"/>
      <c r="C52" s="592"/>
      <c r="D52" s="592"/>
      <c r="E52" s="592"/>
      <c r="F52" s="592"/>
      <c r="G52" s="592"/>
      <c r="H52" s="592"/>
      <c r="I52" s="592"/>
      <c r="J52" s="592"/>
      <c r="K52" s="592"/>
      <c r="L52" s="592"/>
      <c r="M52" s="592"/>
      <c r="N52" s="592"/>
      <c r="O52" s="592"/>
      <c r="P52" s="592"/>
      <c r="Q52" s="592"/>
      <c r="R52" s="592"/>
      <c r="S52" s="593"/>
      <c r="T52" s="590">
        <f>COUNTIF($Z$58:$AB$157,"*短期利用型*")</f>
        <v>0</v>
      </c>
      <c r="U52" s="590"/>
      <c r="V52" s="428" t="s">
        <v>2056</v>
      </c>
      <c r="W52" s="445"/>
      <c r="Y52" s="270"/>
      <c r="Z52" s="270"/>
      <c r="AA52" s="270"/>
      <c r="AB52" s="270"/>
      <c r="AC52" s="270"/>
      <c r="AD52" s="270"/>
      <c r="AE52" s="270"/>
      <c r="AF52" s="270"/>
    </row>
    <row r="53" spans="1:41" s="86" customFormat="1" ht="18">
      <c r="A53" s="591" t="s">
        <v>2374</v>
      </c>
      <c r="B53" s="592"/>
      <c r="C53" s="592"/>
      <c r="D53" s="592"/>
      <c r="E53" s="592"/>
      <c r="F53" s="592"/>
      <c r="G53" s="592"/>
      <c r="H53" s="592"/>
      <c r="I53" s="592"/>
      <c r="J53" s="592"/>
      <c r="K53" s="592"/>
      <c r="L53" s="592"/>
      <c r="M53" s="592"/>
      <c r="N53" s="592"/>
      <c r="O53" s="592"/>
      <c r="P53" s="592"/>
      <c r="Q53" s="592"/>
      <c r="R53" s="592"/>
      <c r="S53" s="593"/>
      <c r="T53" s="590">
        <f>COUNTIF($Z$58:$AB$157,"*独自*")+COUNTIF($Z$58:$AB$157,"介護予防ケアマネジメント")</f>
        <v>0</v>
      </c>
      <c r="U53" s="590"/>
      <c r="V53" s="428" t="s">
        <v>2056</v>
      </c>
      <c r="W53" s="445"/>
      <c r="Y53" s="270"/>
      <c r="Z53" s="270"/>
      <c r="AA53" s="270"/>
      <c r="AB53" s="270"/>
      <c r="AC53" s="270"/>
      <c r="AD53" s="270"/>
      <c r="AE53" s="270"/>
      <c r="AF53" s="270"/>
    </row>
    <row r="54" spans="1:41" s="86" customFormat="1" ht="18.600000000000001" thickBot="1">
      <c r="A54" s="591" t="s">
        <v>2373</v>
      </c>
      <c r="B54" s="592"/>
      <c r="C54" s="592"/>
      <c r="D54" s="592"/>
      <c r="E54" s="592"/>
      <c r="F54" s="592"/>
      <c r="G54" s="592"/>
      <c r="H54" s="592"/>
      <c r="I54" s="592"/>
      <c r="J54" s="592"/>
      <c r="K54" s="592"/>
      <c r="L54" s="592"/>
      <c r="M54" s="592"/>
      <c r="N54" s="592"/>
      <c r="O54" s="592"/>
      <c r="P54" s="592"/>
      <c r="Q54" s="592"/>
      <c r="R54" s="592"/>
      <c r="S54" s="593"/>
      <c r="T54" s="590">
        <f>COUNTIF(AO58:AP157,"その他")</f>
        <v>0</v>
      </c>
      <c r="U54" s="590"/>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94" t="s">
        <v>18</v>
      </c>
      <c r="B56" s="596" t="s">
        <v>19</v>
      </c>
      <c r="C56" s="597"/>
      <c r="D56" s="597"/>
      <c r="E56" s="597"/>
      <c r="F56" s="597"/>
      <c r="G56" s="597"/>
      <c r="H56" s="597"/>
      <c r="I56" s="597"/>
      <c r="J56" s="597"/>
      <c r="K56" s="572"/>
      <c r="L56" s="596" t="s">
        <v>20</v>
      </c>
      <c r="M56" s="597"/>
      <c r="N56" s="597"/>
      <c r="O56" s="597"/>
      <c r="P56" s="572"/>
      <c r="Q56" s="574" t="s">
        <v>21</v>
      </c>
      <c r="R56" s="575"/>
      <c r="S56" s="575"/>
      <c r="T56" s="575"/>
      <c r="U56" s="575"/>
      <c r="V56" s="576"/>
      <c r="W56" s="529" t="s">
        <v>22</v>
      </c>
      <c r="X56" s="529"/>
      <c r="Y56" s="529"/>
      <c r="Z56" s="529" t="s">
        <v>23</v>
      </c>
      <c r="AA56" s="529"/>
      <c r="AB56" s="529"/>
      <c r="AC56" s="624" t="s">
        <v>2304</v>
      </c>
      <c r="AD56" s="577" t="s">
        <v>2420</v>
      </c>
      <c r="AE56" s="572" t="s">
        <v>2307</v>
      </c>
      <c r="AF56"/>
      <c r="AG56"/>
      <c r="AH56"/>
      <c r="AI56"/>
      <c r="AJ56"/>
      <c r="AK56"/>
      <c r="AL56"/>
    </row>
    <row r="57" spans="1:41" s="86" customFormat="1" ht="47.4" customHeight="1" thickBot="1">
      <c r="A57" s="595"/>
      <c r="B57" s="598"/>
      <c r="C57" s="599"/>
      <c r="D57" s="599"/>
      <c r="E57" s="599"/>
      <c r="F57" s="599"/>
      <c r="G57" s="599"/>
      <c r="H57" s="599"/>
      <c r="I57" s="599"/>
      <c r="J57" s="599"/>
      <c r="K57" s="600"/>
      <c r="L57" s="598"/>
      <c r="M57" s="599"/>
      <c r="N57" s="599"/>
      <c r="O57" s="599"/>
      <c r="P57" s="600"/>
      <c r="Q57" s="530" t="s">
        <v>24</v>
      </c>
      <c r="R57" s="601"/>
      <c r="S57" s="601"/>
      <c r="T57" s="601"/>
      <c r="U57" s="601"/>
      <c r="V57" s="183" t="s">
        <v>25</v>
      </c>
      <c r="W57" s="530"/>
      <c r="X57" s="530"/>
      <c r="Y57" s="530"/>
      <c r="Z57" s="530"/>
      <c r="AA57" s="530"/>
      <c r="AB57" s="530"/>
      <c r="AC57" s="625"/>
      <c r="AD57" s="578"/>
      <c r="AE57" s="573"/>
      <c r="AF57"/>
      <c r="AG57"/>
      <c r="AH57"/>
      <c r="AI57"/>
      <c r="AJ57"/>
      <c r="AK57"/>
      <c r="AL57"/>
    </row>
    <row r="58" spans="1:41" ht="45" customHeight="1">
      <c r="A58" s="96">
        <v>1</v>
      </c>
      <c r="B58" s="605"/>
      <c r="C58" s="606"/>
      <c r="D58" s="606"/>
      <c r="E58" s="606"/>
      <c r="F58" s="606"/>
      <c r="G58" s="606"/>
      <c r="H58" s="606"/>
      <c r="I58" s="606"/>
      <c r="J58" s="606"/>
      <c r="K58" s="607"/>
      <c r="L58" s="617"/>
      <c r="M58" s="618"/>
      <c r="N58" s="618"/>
      <c r="O58" s="618"/>
      <c r="P58" s="619"/>
      <c r="Q58" s="608"/>
      <c r="R58" s="609"/>
      <c r="S58" s="609"/>
      <c r="T58" s="609"/>
      <c r="U58" s="610"/>
      <c r="V58" s="261"/>
      <c r="W58" s="533"/>
      <c r="X58" s="534"/>
      <c r="Y58" s="535"/>
      <c r="Z58" s="531"/>
      <c r="AA58" s="531"/>
      <c r="AB58" s="53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85"/>
      <c r="C59" s="586"/>
      <c r="D59" s="586"/>
      <c r="E59" s="586"/>
      <c r="F59" s="586"/>
      <c r="G59" s="586"/>
      <c r="H59" s="586"/>
      <c r="I59" s="586"/>
      <c r="J59" s="586"/>
      <c r="K59" s="587"/>
      <c r="L59" s="582"/>
      <c r="M59" s="583"/>
      <c r="N59" s="583"/>
      <c r="O59" s="583"/>
      <c r="P59" s="584"/>
      <c r="Q59" s="579"/>
      <c r="R59" s="580"/>
      <c r="S59" s="580"/>
      <c r="T59" s="580"/>
      <c r="U59" s="581"/>
      <c r="V59" s="261"/>
      <c r="W59" s="528"/>
      <c r="X59" s="528"/>
      <c r="Y59" s="528"/>
      <c r="Z59" s="494"/>
      <c r="AA59" s="495"/>
      <c r="AB59" s="496"/>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85"/>
      <c r="C60" s="586"/>
      <c r="D60" s="586"/>
      <c r="E60" s="586"/>
      <c r="F60" s="586"/>
      <c r="G60" s="586"/>
      <c r="H60" s="586"/>
      <c r="I60" s="586"/>
      <c r="J60" s="586"/>
      <c r="K60" s="587"/>
      <c r="L60" s="582"/>
      <c r="M60" s="583"/>
      <c r="N60" s="583"/>
      <c r="O60" s="583"/>
      <c r="P60" s="584"/>
      <c r="Q60" s="579"/>
      <c r="R60" s="580"/>
      <c r="S60" s="580"/>
      <c r="T60" s="580"/>
      <c r="U60" s="581"/>
      <c r="V60" s="261"/>
      <c r="W60" s="528"/>
      <c r="X60" s="528"/>
      <c r="Y60" s="528"/>
      <c r="Z60" s="494"/>
      <c r="AA60" s="495"/>
      <c r="AB60" s="496"/>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85"/>
      <c r="C61" s="586"/>
      <c r="D61" s="586"/>
      <c r="E61" s="586"/>
      <c r="F61" s="586"/>
      <c r="G61" s="586"/>
      <c r="H61" s="586"/>
      <c r="I61" s="586"/>
      <c r="J61" s="586"/>
      <c r="K61" s="587"/>
      <c r="L61" s="582"/>
      <c r="M61" s="583"/>
      <c r="N61" s="583"/>
      <c r="O61" s="583"/>
      <c r="P61" s="584"/>
      <c r="Q61" s="579"/>
      <c r="R61" s="580"/>
      <c r="S61" s="580"/>
      <c r="T61" s="580"/>
      <c r="U61" s="581"/>
      <c r="V61" s="261"/>
      <c r="W61" s="528"/>
      <c r="X61" s="528"/>
      <c r="Y61" s="528"/>
      <c r="Z61" s="494"/>
      <c r="AA61" s="495"/>
      <c r="AB61" s="496"/>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85"/>
      <c r="C62" s="586"/>
      <c r="D62" s="586"/>
      <c r="E62" s="586"/>
      <c r="F62" s="586"/>
      <c r="G62" s="586"/>
      <c r="H62" s="586"/>
      <c r="I62" s="586"/>
      <c r="J62" s="586"/>
      <c r="K62" s="587"/>
      <c r="L62" s="582"/>
      <c r="M62" s="583"/>
      <c r="N62" s="583"/>
      <c r="O62" s="583"/>
      <c r="P62" s="584"/>
      <c r="Q62" s="579"/>
      <c r="R62" s="580"/>
      <c r="S62" s="580"/>
      <c r="T62" s="580"/>
      <c r="U62" s="581"/>
      <c r="V62" s="261"/>
      <c r="W62" s="528"/>
      <c r="X62" s="528"/>
      <c r="Y62" s="528"/>
      <c r="Z62" s="531"/>
      <c r="AA62" s="531"/>
      <c r="AB62" s="53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85"/>
      <c r="C63" s="586"/>
      <c r="D63" s="586"/>
      <c r="E63" s="586"/>
      <c r="F63" s="586"/>
      <c r="G63" s="586"/>
      <c r="H63" s="586"/>
      <c r="I63" s="586"/>
      <c r="J63" s="586"/>
      <c r="K63" s="587"/>
      <c r="L63" s="582"/>
      <c r="M63" s="583"/>
      <c r="N63" s="583"/>
      <c r="O63" s="583"/>
      <c r="P63" s="584"/>
      <c r="Q63" s="579"/>
      <c r="R63" s="580"/>
      <c r="S63" s="580"/>
      <c r="T63" s="580"/>
      <c r="U63" s="581"/>
      <c r="V63" s="261"/>
      <c r="W63" s="528"/>
      <c r="X63" s="528"/>
      <c r="Y63" s="528"/>
      <c r="Z63" s="531"/>
      <c r="AA63" s="531"/>
      <c r="AB63" s="53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85"/>
      <c r="C64" s="586"/>
      <c r="D64" s="586"/>
      <c r="E64" s="586"/>
      <c r="F64" s="586"/>
      <c r="G64" s="586"/>
      <c r="H64" s="586"/>
      <c r="I64" s="586"/>
      <c r="J64" s="586"/>
      <c r="K64" s="587"/>
      <c r="L64" s="582"/>
      <c r="M64" s="583"/>
      <c r="N64" s="583"/>
      <c r="O64" s="583"/>
      <c r="P64" s="584"/>
      <c r="Q64" s="579"/>
      <c r="R64" s="580"/>
      <c r="S64" s="580"/>
      <c r="T64" s="580"/>
      <c r="U64" s="581"/>
      <c r="V64" s="261"/>
      <c r="W64" s="528"/>
      <c r="X64" s="528"/>
      <c r="Y64" s="528"/>
      <c r="Z64" s="531"/>
      <c r="AA64" s="531"/>
      <c r="AB64" s="53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85"/>
      <c r="C65" s="586"/>
      <c r="D65" s="586"/>
      <c r="E65" s="586"/>
      <c r="F65" s="586"/>
      <c r="G65" s="586"/>
      <c r="H65" s="586"/>
      <c r="I65" s="586"/>
      <c r="J65" s="586"/>
      <c r="K65" s="587"/>
      <c r="L65" s="582"/>
      <c r="M65" s="583"/>
      <c r="N65" s="583"/>
      <c r="O65" s="583"/>
      <c r="P65" s="584"/>
      <c r="Q65" s="579"/>
      <c r="R65" s="580"/>
      <c r="S65" s="580"/>
      <c r="T65" s="580"/>
      <c r="U65" s="581"/>
      <c r="V65" s="261"/>
      <c r="W65" s="528"/>
      <c r="X65" s="528"/>
      <c r="Y65" s="528"/>
      <c r="Z65" s="531"/>
      <c r="AA65" s="531"/>
      <c r="AB65" s="53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85"/>
      <c r="C66" s="586"/>
      <c r="D66" s="586"/>
      <c r="E66" s="586"/>
      <c r="F66" s="586"/>
      <c r="G66" s="586"/>
      <c r="H66" s="586"/>
      <c r="I66" s="586"/>
      <c r="J66" s="586"/>
      <c r="K66" s="587"/>
      <c r="L66" s="582"/>
      <c r="M66" s="583"/>
      <c r="N66" s="583"/>
      <c r="O66" s="583"/>
      <c r="P66" s="584"/>
      <c r="Q66" s="579"/>
      <c r="R66" s="580"/>
      <c r="S66" s="580"/>
      <c r="T66" s="580"/>
      <c r="U66" s="581"/>
      <c r="V66" s="261"/>
      <c r="W66" s="528"/>
      <c r="X66" s="528"/>
      <c r="Y66" s="528"/>
      <c r="Z66" s="531"/>
      <c r="AA66" s="531"/>
      <c r="AB66" s="53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85"/>
      <c r="C67" s="586"/>
      <c r="D67" s="586"/>
      <c r="E67" s="586"/>
      <c r="F67" s="586"/>
      <c r="G67" s="586"/>
      <c r="H67" s="586"/>
      <c r="I67" s="586"/>
      <c r="J67" s="586"/>
      <c r="K67" s="587"/>
      <c r="L67" s="582"/>
      <c r="M67" s="583"/>
      <c r="N67" s="583"/>
      <c r="O67" s="583"/>
      <c r="P67" s="584"/>
      <c r="Q67" s="579"/>
      <c r="R67" s="580"/>
      <c r="S67" s="580"/>
      <c r="T67" s="580"/>
      <c r="U67" s="581"/>
      <c r="V67" s="261"/>
      <c r="W67" s="528"/>
      <c r="X67" s="528"/>
      <c r="Y67" s="528"/>
      <c r="Z67" s="531"/>
      <c r="AA67" s="531"/>
      <c r="AB67" s="53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85"/>
      <c r="C68" s="586"/>
      <c r="D68" s="586"/>
      <c r="E68" s="586"/>
      <c r="F68" s="586"/>
      <c r="G68" s="586"/>
      <c r="H68" s="586"/>
      <c r="I68" s="586"/>
      <c r="J68" s="586"/>
      <c r="K68" s="587"/>
      <c r="L68" s="582"/>
      <c r="M68" s="583"/>
      <c r="N68" s="583"/>
      <c r="O68" s="583"/>
      <c r="P68" s="584"/>
      <c r="Q68" s="579"/>
      <c r="R68" s="580"/>
      <c r="S68" s="580"/>
      <c r="T68" s="580"/>
      <c r="U68" s="581"/>
      <c r="V68" s="261"/>
      <c r="W68" s="528"/>
      <c r="X68" s="528"/>
      <c r="Y68" s="528"/>
      <c r="Z68" s="531"/>
      <c r="AA68" s="531"/>
      <c r="AB68" s="53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85"/>
      <c r="C69" s="586"/>
      <c r="D69" s="586"/>
      <c r="E69" s="586"/>
      <c r="F69" s="586"/>
      <c r="G69" s="586"/>
      <c r="H69" s="586"/>
      <c r="I69" s="586"/>
      <c r="J69" s="586"/>
      <c r="K69" s="587"/>
      <c r="L69" s="582"/>
      <c r="M69" s="583"/>
      <c r="N69" s="583"/>
      <c r="O69" s="583"/>
      <c r="P69" s="584"/>
      <c r="Q69" s="579"/>
      <c r="R69" s="580"/>
      <c r="S69" s="580"/>
      <c r="T69" s="580"/>
      <c r="U69" s="581"/>
      <c r="V69" s="261"/>
      <c r="W69" s="528"/>
      <c r="X69" s="528"/>
      <c r="Y69" s="528"/>
      <c r="Z69" s="531"/>
      <c r="AA69" s="531"/>
      <c r="AB69" s="53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85"/>
      <c r="C70" s="586"/>
      <c r="D70" s="586"/>
      <c r="E70" s="586"/>
      <c r="F70" s="586"/>
      <c r="G70" s="586"/>
      <c r="H70" s="586"/>
      <c r="I70" s="586"/>
      <c r="J70" s="586"/>
      <c r="K70" s="587"/>
      <c r="L70" s="582"/>
      <c r="M70" s="583"/>
      <c r="N70" s="583"/>
      <c r="O70" s="583"/>
      <c r="P70" s="584"/>
      <c r="Q70" s="579"/>
      <c r="R70" s="580"/>
      <c r="S70" s="580"/>
      <c r="T70" s="580"/>
      <c r="U70" s="581"/>
      <c r="V70" s="261"/>
      <c r="W70" s="528"/>
      <c r="X70" s="528"/>
      <c r="Y70" s="528"/>
      <c r="Z70" s="531"/>
      <c r="AA70" s="531"/>
      <c r="AB70" s="53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85"/>
      <c r="C71" s="586"/>
      <c r="D71" s="586"/>
      <c r="E71" s="586"/>
      <c r="F71" s="586"/>
      <c r="G71" s="586"/>
      <c r="H71" s="586"/>
      <c r="I71" s="586"/>
      <c r="J71" s="586"/>
      <c r="K71" s="587"/>
      <c r="L71" s="582"/>
      <c r="M71" s="583"/>
      <c r="N71" s="583"/>
      <c r="O71" s="583"/>
      <c r="P71" s="584"/>
      <c r="Q71" s="579"/>
      <c r="R71" s="580"/>
      <c r="S71" s="580"/>
      <c r="T71" s="580"/>
      <c r="U71" s="581"/>
      <c r="V71" s="261"/>
      <c r="W71" s="528"/>
      <c r="X71" s="528"/>
      <c r="Y71" s="528"/>
      <c r="Z71" s="531"/>
      <c r="AA71" s="531"/>
      <c r="AB71" s="53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85"/>
      <c r="C72" s="586"/>
      <c r="D72" s="586"/>
      <c r="E72" s="586"/>
      <c r="F72" s="586"/>
      <c r="G72" s="586"/>
      <c r="H72" s="586"/>
      <c r="I72" s="586"/>
      <c r="J72" s="586"/>
      <c r="K72" s="587"/>
      <c r="L72" s="582"/>
      <c r="M72" s="583"/>
      <c r="N72" s="583"/>
      <c r="O72" s="583"/>
      <c r="P72" s="584"/>
      <c r="Q72" s="579"/>
      <c r="R72" s="580"/>
      <c r="S72" s="580"/>
      <c r="T72" s="580"/>
      <c r="U72" s="581"/>
      <c r="V72" s="261"/>
      <c r="W72" s="528"/>
      <c r="X72" s="528"/>
      <c r="Y72" s="528"/>
      <c r="Z72" s="531"/>
      <c r="AA72" s="531"/>
      <c r="AB72" s="53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85"/>
      <c r="C73" s="586"/>
      <c r="D73" s="586"/>
      <c r="E73" s="586"/>
      <c r="F73" s="586"/>
      <c r="G73" s="586"/>
      <c r="H73" s="586"/>
      <c r="I73" s="586"/>
      <c r="J73" s="586"/>
      <c r="K73" s="587"/>
      <c r="L73" s="582"/>
      <c r="M73" s="583"/>
      <c r="N73" s="583"/>
      <c r="O73" s="583"/>
      <c r="P73" s="584"/>
      <c r="Q73" s="579"/>
      <c r="R73" s="580"/>
      <c r="S73" s="580"/>
      <c r="T73" s="580"/>
      <c r="U73" s="581"/>
      <c r="V73" s="261"/>
      <c r="W73" s="528"/>
      <c r="X73" s="528"/>
      <c r="Y73" s="528"/>
      <c r="Z73" s="531"/>
      <c r="AA73" s="531"/>
      <c r="AB73" s="53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85"/>
      <c r="C74" s="586"/>
      <c r="D74" s="586"/>
      <c r="E74" s="586"/>
      <c r="F74" s="586"/>
      <c r="G74" s="586"/>
      <c r="H74" s="586"/>
      <c r="I74" s="586"/>
      <c r="J74" s="586"/>
      <c r="K74" s="587"/>
      <c r="L74" s="582"/>
      <c r="M74" s="583"/>
      <c r="N74" s="583"/>
      <c r="O74" s="583"/>
      <c r="P74" s="584"/>
      <c r="Q74" s="579"/>
      <c r="R74" s="580"/>
      <c r="S74" s="580"/>
      <c r="T74" s="580"/>
      <c r="U74" s="581"/>
      <c r="V74" s="261"/>
      <c r="W74" s="528"/>
      <c r="X74" s="528"/>
      <c r="Y74" s="528"/>
      <c r="Z74" s="494"/>
      <c r="AA74" s="495"/>
      <c r="AB74" s="496"/>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85"/>
      <c r="C75" s="586"/>
      <c r="D75" s="586"/>
      <c r="E75" s="586"/>
      <c r="F75" s="586"/>
      <c r="G75" s="586"/>
      <c r="H75" s="586"/>
      <c r="I75" s="586"/>
      <c r="J75" s="586"/>
      <c r="K75" s="587"/>
      <c r="L75" s="582"/>
      <c r="M75" s="583"/>
      <c r="N75" s="583"/>
      <c r="O75" s="583"/>
      <c r="P75" s="584"/>
      <c r="Q75" s="579"/>
      <c r="R75" s="580"/>
      <c r="S75" s="580"/>
      <c r="T75" s="580"/>
      <c r="U75" s="581"/>
      <c r="V75" s="261"/>
      <c r="W75" s="528"/>
      <c r="X75" s="528"/>
      <c r="Y75" s="528"/>
      <c r="Z75" s="531"/>
      <c r="AA75" s="531"/>
      <c r="AB75" s="53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85"/>
      <c r="C76" s="586"/>
      <c r="D76" s="586"/>
      <c r="E76" s="586"/>
      <c r="F76" s="586"/>
      <c r="G76" s="586"/>
      <c r="H76" s="586"/>
      <c r="I76" s="586"/>
      <c r="J76" s="586"/>
      <c r="K76" s="587"/>
      <c r="L76" s="582"/>
      <c r="M76" s="583"/>
      <c r="N76" s="583"/>
      <c r="O76" s="583"/>
      <c r="P76" s="584"/>
      <c r="Q76" s="579"/>
      <c r="R76" s="580"/>
      <c r="S76" s="580"/>
      <c r="T76" s="580"/>
      <c r="U76" s="581"/>
      <c r="V76" s="261"/>
      <c r="W76" s="528"/>
      <c r="X76" s="528"/>
      <c r="Y76" s="528"/>
      <c r="Z76" s="528"/>
      <c r="AA76" s="528"/>
      <c r="AB76" s="528"/>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85"/>
      <c r="C77" s="586"/>
      <c r="D77" s="586"/>
      <c r="E77" s="586"/>
      <c r="F77" s="586"/>
      <c r="G77" s="586"/>
      <c r="H77" s="586"/>
      <c r="I77" s="586"/>
      <c r="J77" s="586"/>
      <c r="K77" s="587"/>
      <c r="L77" s="582"/>
      <c r="M77" s="583"/>
      <c r="N77" s="583"/>
      <c r="O77" s="583"/>
      <c r="P77" s="584"/>
      <c r="Q77" s="579"/>
      <c r="R77" s="580"/>
      <c r="S77" s="580"/>
      <c r="T77" s="580"/>
      <c r="U77" s="581"/>
      <c r="V77" s="261"/>
      <c r="W77" s="528"/>
      <c r="X77" s="528"/>
      <c r="Y77" s="528"/>
      <c r="Z77" s="531"/>
      <c r="AA77" s="531"/>
      <c r="AB77" s="53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85"/>
      <c r="C78" s="586"/>
      <c r="D78" s="586"/>
      <c r="E78" s="586"/>
      <c r="F78" s="586"/>
      <c r="G78" s="586"/>
      <c r="H78" s="586"/>
      <c r="I78" s="586"/>
      <c r="J78" s="586"/>
      <c r="K78" s="587"/>
      <c r="L78" s="582"/>
      <c r="M78" s="583"/>
      <c r="N78" s="583"/>
      <c r="O78" s="583"/>
      <c r="P78" s="584"/>
      <c r="Q78" s="579"/>
      <c r="R78" s="580"/>
      <c r="S78" s="580"/>
      <c r="T78" s="580"/>
      <c r="U78" s="581"/>
      <c r="V78" s="261"/>
      <c r="W78" s="528"/>
      <c r="X78" s="528"/>
      <c r="Y78" s="528"/>
      <c r="Z78" s="531"/>
      <c r="AA78" s="531"/>
      <c r="AB78" s="53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85"/>
      <c r="C79" s="586"/>
      <c r="D79" s="586"/>
      <c r="E79" s="586"/>
      <c r="F79" s="586"/>
      <c r="G79" s="586"/>
      <c r="H79" s="586"/>
      <c r="I79" s="586"/>
      <c r="J79" s="586"/>
      <c r="K79" s="587"/>
      <c r="L79" s="582"/>
      <c r="M79" s="583"/>
      <c r="N79" s="583"/>
      <c r="O79" s="583"/>
      <c r="P79" s="584"/>
      <c r="Q79" s="579"/>
      <c r="R79" s="580"/>
      <c r="S79" s="580"/>
      <c r="T79" s="580"/>
      <c r="U79" s="581"/>
      <c r="V79" s="261"/>
      <c r="W79" s="528"/>
      <c r="X79" s="528"/>
      <c r="Y79" s="528"/>
      <c r="Z79" s="531"/>
      <c r="AA79" s="531"/>
      <c r="AB79" s="53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85"/>
      <c r="C80" s="586"/>
      <c r="D80" s="586"/>
      <c r="E80" s="586"/>
      <c r="F80" s="586"/>
      <c r="G80" s="586"/>
      <c r="H80" s="586"/>
      <c r="I80" s="586"/>
      <c r="J80" s="586"/>
      <c r="K80" s="587"/>
      <c r="L80" s="582"/>
      <c r="M80" s="583"/>
      <c r="N80" s="583"/>
      <c r="O80" s="583"/>
      <c r="P80" s="584"/>
      <c r="Q80" s="579"/>
      <c r="R80" s="580"/>
      <c r="S80" s="580"/>
      <c r="T80" s="580"/>
      <c r="U80" s="581"/>
      <c r="V80" s="261"/>
      <c r="W80" s="528"/>
      <c r="X80" s="528"/>
      <c r="Y80" s="528"/>
      <c r="Z80" s="531"/>
      <c r="AA80" s="531"/>
      <c r="AB80" s="53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85"/>
      <c r="C81" s="586"/>
      <c r="D81" s="586"/>
      <c r="E81" s="586"/>
      <c r="F81" s="586"/>
      <c r="G81" s="586"/>
      <c r="H81" s="586"/>
      <c r="I81" s="586"/>
      <c r="J81" s="586"/>
      <c r="K81" s="587"/>
      <c r="L81" s="582"/>
      <c r="M81" s="583"/>
      <c r="N81" s="583"/>
      <c r="O81" s="583"/>
      <c r="P81" s="584"/>
      <c r="Q81" s="579"/>
      <c r="R81" s="580"/>
      <c r="S81" s="580"/>
      <c r="T81" s="580"/>
      <c r="U81" s="581"/>
      <c r="V81" s="261"/>
      <c r="W81" s="528"/>
      <c r="X81" s="528"/>
      <c r="Y81" s="528"/>
      <c r="Z81" s="531"/>
      <c r="AA81" s="531"/>
      <c r="AB81" s="53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85"/>
      <c r="C82" s="586"/>
      <c r="D82" s="586"/>
      <c r="E82" s="586"/>
      <c r="F82" s="586"/>
      <c r="G82" s="586"/>
      <c r="H82" s="586"/>
      <c r="I82" s="586"/>
      <c r="J82" s="586"/>
      <c r="K82" s="587"/>
      <c r="L82" s="582"/>
      <c r="M82" s="583"/>
      <c r="N82" s="583"/>
      <c r="O82" s="583"/>
      <c r="P82" s="584"/>
      <c r="Q82" s="579"/>
      <c r="R82" s="580"/>
      <c r="S82" s="580"/>
      <c r="T82" s="580"/>
      <c r="U82" s="581"/>
      <c r="V82" s="261"/>
      <c r="W82" s="528"/>
      <c r="X82" s="528"/>
      <c r="Y82" s="528"/>
      <c r="Z82" s="531"/>
      <c r="AA82" s="531"/>
      <c r="AB82" s="53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85"/>
      <c r="C83" s="586"/>
      <c r="D83" s="586"/>
      <c r="E83" s="586"/>
      <c r="F83" s="586"/>
      <c r="G83" s="586"/>
      <c r="H83" s="586"/>
      <c r="I83" s="586"/>
      <c r="J83" s="586"/>
      <c r="K83" s="587"/>
      <c r="L83" s="582"/>
      <c r="M83" s="583"/>
      <c r="N83" s="583"/>
      <c r="O83" s="583"/>
      <c r="P83" s="584"/>
      <c r="Q83" s="579"/>
      <c r="R83" s="580"/>
      <c r="S83" s="580"/>
      <c r="T83" s="580"/>
      <c r="U83" s="581"/>
      <c r="V83" s="261"/>
      <c r="W83" s="528"/>
      <c r="X83" s="528"/>
      <c r="Y83" s="528"/>
      <c r="Z83" s="531"/>
      <c r="AA83" s="531"/>
      <c r="AB83" s="53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85"/>
      <c r="C84" s="586"/>
      <c r="D84" s="586"/>
      <c r="E84" s="586"/>
      <c r="F84" s="586"/>
      <c r="G84" s="586"/>
      <c r="H84" s="586"/>
      <c r="I84" s="586"/>
      <c r="J84" s="586"/>
      <c r="K84" s="587"/>
      <c r="L84" s="582"/>
      <c r="M84" s="583"/>
      <c r="N84" s="583"/>
      <c r="O84" s="583"/>
      <c r="P84" s="584"/>
      <c r="Q84" s="579"/>
      <c r="R84" s="580"/>
      <c r="S84" s="580"/>
      <c r="T84" s="580"/>
      <c r="U84" s="581"/>
      <c r="V84" s="261"/>
      <c r="W84" s="528"/>
      <c r="X84" s="528"/>
      <c r="Y84" s="528"/>
      <c r="Z84" s="531"/>
      <c r="AA84" s="531"/>
      <c r="AB84" s="53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85"/>
      <c r="C85" s="586"/>
      <c r="D85" s="586"/>
      <c r="E85" s="586"/>
      <c r="F85" s="586"/>
      <c r="G85" s="586"/>
      <c r="H85" s="586"/>
      <c r="I85" s="586"/>
      <c r="J85" s="586"/>
      <c r="K85" s="587"/>
      <c r="L85" s="582"/>
      <c r="M85" s="583"/>
      <c r="N85" s="583"/>
      <c r="O85" s="583"/>
      <c r="P85" s="584"/>
      <c r="Q85" s="579"/>
      <c r="R85" s="580"/>
      <c r="S85" s="580"/>
      <c r="T85" s="580"/>
      <c r="U85" s="581"/>
      <c r="V85" s="261"/>
      <c r="W85" s="528"/>
      <c r="X85" s="528"/>
      <c r="Y85" s="528"/>
      <c r="Z85" s="531"/>
      <c r="AA85" s="531"/>
      <c r="AB85" s="53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85"/>
      <c r="C86" s="586"/>
      <c r="D86" s="586"/>
      <c r="E86" s="586"/>
      <c r="F86" s="586"/>
      <c r="G86" s="586"/>
      <c r="H86" s="586"/>
      <c r="I86" s="586"/>
      <c r="J86" s="586"/>
      <c r="K86" s="587"/>
      <c r="L86" s="582"/>
      <c r="M86" s="583"/>
      <c r="N86" s="583"/>
      <c r="O86" s="583"/>
      <c r="P86" s="584"/>
      <c r="Q86" s="579"/>
      <c r="R86" s="580"/>
      <c r="S86" s="580"/>
      <c r="T86" s="580"/>
      <c r="U86" s="581"/>
      <c r="V86" s="261"/>
      <c r="W86" s="528"/>
      <c r="X86" s="528"/>
      <c r="Y86" s="528"/>
      <c r="Z86" s="531"/>
      <c r="AA86" s="531"/>
      <c r="AB86" s="53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85"/>
      <c r="C87" s="586"/>
      <c r="D87" s="586"/>
      <c r="E87" s="586"/>
      <c r="F87" s="586"/>
      <c r="G87" s="586"/>
      <c r="H87" s="586"/>
      <c r="I87" s="586"/>
      <c r="J87" s="586"/>
      <c r="K87" s="587"/>
      <c r="L87" s="582"/>
      <c r="M87" s="583"/>
      <c r="N87" s="583"/>
      <c r="O87" s="583"/>
      <c r="P87" s="584"/>
      <c r="Q87" s="579"/>
      <c r="R87" s="580"/>
      <c r="S87" s="580"/>
      <c r="T87" s="580"/>
      <c r="U87" s="581"/>
      <c r="V87" s="261"/>
      <c r="W87" s="528"/>
      <c r="X87" s="528"/>
      <c r="Y87" s="528"/>
      <c r="Z87" s="531"/>
      <c r="AA87" s="531"/>
      <c r="AB87" s="53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85"/>
      <c r="C88" s="586"/>
      <c r="D88" s="586"/>
      <c r="E88" s="586"/>
      <c r="F88" s="586"/>
      <c r="G88" s="586"/>
      <c r="H88" s="586"/>
      <c r="I88" s="586"/>
      <c r="J88" s="586"/>
      <c r="K88" s="587"/>
      <c r="L88" s="582"/>
      <c r="M88" s="583"/>
      <c r="N88" s="583"/>
      <c r="O88" s="583"/>
      <c r="P88" s="584"/>
      <c r="Q88" s="579"/>
      <c r="R88" s="580"/>
      <c r="S88" s="580"/>
      <c r="T88" s="580"/>
      <c r="U88" s="581"/>
      <c r="V88" s="261"/>
      <c r="W88" s="528"/>
      <c r="X88" s="528"/>
      <c r="Y88" s="528"/>
      <c r="Z88" s="531"/>
      <c r="AA88" s="531"/>
      <c r="AB88" s="53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85"/>
      <c r="C89" s="586"/>
      <c r="D89" s="586"/>
      <c r="E89" s="586"/>
      <c r="F89" s="586"/>
      <c r="G89" s="586"/>
      <c r="H89" s="586"/>
      <c r="I89" s="586"/>
      <c r="J89" s="586"/>
      <c r="K89" s="587"/>
      <c r="L89" s="582"/>
      <c r="M89" s="583"/>
      <c r="N89" s="583"/>
      <c r="O89" s="583"/>
      <c r="P89" s="584"/>
      <c r="Q89" s="579"/>
      <c r="R89" s="580"/>
      <c r="S89" s="580"/>
      <c r="T89" s="580"/>
      <c r="U89" s="581"/>
      <c r="V89" s="261"/>
      <c r="W89" s="528"/>
      <c r="X89" s="528"/>
      <c r="Y89" s="528"/>
      <c r="Z89" s="531"/>
      <c r="AA89" s="531"/>
      <c r="AB89" s="53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85"/>
      <c r="C90" s="586"/>
      <c r="D90" s="586"/>
      <c r="E90" s="586"/>
      <c r="F90" s="586"/>
      <c r="G90" s="586"/>
      <c r="H90" s="586"/>
      <c r="I90" s="586"/>
      <c r="J90" s="586"/>
      <c r="K90" s="587"/>
      <c r="L90" s="582"/>
      <c r="M90" s="583"/>
      <c r="N90" s="583"/>
      <c r="O90" s="583"/>
      <c r="P90" s="584"/>
      <c r="Q90" s="579"/>
      <c r="R90" s="580"/>
      <c r="S90" s="580"/>
      <c r="T90" s="580"/>
      <c r="U90" s="581"/>
      <c r="V90" s="261"/>
      <c r="W90" s="528"/>
      <c r="X90" s="528"/>
      <c r="Y90" s="528"/>
      <c r="Z90" s="531"/>
      <c r="AA90" s="531"/>
      <c r="AB90" s="53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85"/>
      <c r="C91" s="586"/>
      <c r="D91" s="586"/>
      <c r="E91" s="586"/>
      <c r="F91" s="586"/>
      <c r="G91" s="586"/>
      <c r="H91" s="586"/>
      <c r="I91" s="586"/>
      <c r="J91" s="586"/>
      <c r="K91" s="587"/>
      <c r="L91" s="582"/>
      <c r="M91" s="583"/>
      <c r="N91" s="583"/>
      <c r="O91" s="583"/>
      <c r="P91" s="584"/>
      <c r="Q91" s="579"/>
      <c r="R91" s="580"/>
      <c r="S91" s="580"/>
      <c r="T91" s="580"/>
      <c r="U91" s="581"/>
      <c r="V91" s="261"/>
      <c r="W91" s="528"/>
      <c r="X91" s="528"/>
      <c r="Y91" s="528"/>
      <c r="Z91" s="531"/>
      <c r="AA91" s="531"/>
      <c r="AB91" s="53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85"/>
      <c r="C92" s="586"/>
      <c r="D92" s="586"/>
      <c r="E92" s="586"/>
      <c r="F92" s="586"/>
      <c r="G92" s="586"/>
      <c r="H92" s="586"/>
      <c r="I92" s="586"/>
      <c r="J92" s="586"/>
      <c r="K92" s="587"/>
      <c r="L92" s="582"/>
      <c r="M92" s="583"/>
      <c r="N92" s="583"/>
      <c r="O92" s="583"/>
      <c r="P92" s="584"/>
      <c r="Q92" s="579"/>
      <c r="R92" s="580"/>
      <c r="S92" s="580"/>
      <c r="T92" s="580"/>
      <c r="U92" s="581"/>
      <c r="V92" s="261"/>
      <c r="W92" s="528"/>
      <c r="X92" s="528"/>
      <c r="Y92" s="528"/>
      <c r="Z92" s="531"/>
      <c r="AA92" s="531"/>
      <c r="AB92" s="53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85"/>
      <c r="C93" s="586"/>
      <c r="D93" s="586"/>
      <c r="E93" s="586"/>
      <c r="F93" s="586"/>
      <c r="G93" s="586"/>
      <c r="H93" s="586"/>
      <c r="I93" s="586"/>
      <c r="J93" s="586"/>
      <c r="K93" s="587"/>
      <c r="L93" s="582"/>
      <c r="M93" s="583"/>
      <c r="N93" s="583"/>
      <c r="O93" s="583"/>
      <c r="P93" s="584"/>
      <c r="Q93" s="579"/>
      <c r="R93" s="580"/>
      <c r="S93" s="580"/>
      <c r="T93" s="580"/>
      <c r="U93" s="581"/>
      <c r="V93" s="261"/>
      <c r="W93" s="528"/>
      <c r="X93" s="528"/>
      <c r="Y93" s="528"/>
      <c r="Z93" s="531"/>
      <c r="AA93" s="531"/>
      <c r="AB93" s="53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85"/>
      <c r="C94" s="586"/>
      <c r="D94" s="586"/>
      <c r="E94" s="586"/>
      <c r="F94" s="586"/>
      <c r="G94" s="586"/>
      <c r="H94" s="586"/>
      <c r="I94" s="586"/>
      <c r="J94" s="586"/>
      <c r="K94" s="587"/>
      <c r="L94" s="582"/>
      <c r="M94" s="583"/>
      <c r="N94" s="583"/>
      <c r="O94" s="583"/>
      <c r="P94" s="584"/>
      <c r="Q94" s="579"/>
      <c r="R94" s="580"/>
      <c r="S94" s="580"/>
      <c r="T94" s="580"/>
      <c r="U94" s="581"/>
      <c r="V94" s="261"/>
      <c r="W94" s="528"/>
      <c r="X94" s="528"/>
      <c r="Y94" s="528"/>
      <c r="Z94" s="531"/>
      <c r="AA94" s="531"/>
      <c r="AB94" s="53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85"/>
      <c r="C95" s="586"/>
      <c r="D95" s="586"/>
      <c r="E95" s="586"/>
      <c r="F95" s="586"/>
      <c r="G95" s="586"/>
      <c r="H95" s="586"/>
      <c r="I95" s="586"/>
      <c r="J95" s="586"/>
      <c r="K95" s="587"/>
      <c r="L95" s="582"/>
      <c r="M95" s="583"/>
      <c r="N95" s="583"/>
      <c r="O95" s="583"/>
      <c r="P95" s="584"/>
      <c r="Q95" s="579"/>
      <c r="R95" s="580"/>
      <c r="S95" s="580"/>
      <c r="T95" s="580"/>
      <c r="U95" s="581"/>
      <c r="V95" s="261"/>
      <c r="W95" s="528"/>
      <c r="X95" s="528"/>
      <c r="Y95" s="528"/>
      <c r="Z95" s="531"/>
      <c r="AA95" s="531"/>
      <c r="AB95" s="53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85"/>
      <c r="C96" s="586"/>
      <c r="D96" s="586"/>
      <c r="E96" s="586"/>
      <c r="F96" s="586"/>
      <c r="G96" s="586"/>
      <c r="H96" s="586"/>
      <c r="I96" s="586"/>
      <c r="J96" s="586"/>
      <c r="K96" s="587"/>
      <c r="L96" s="582"/>
      <c r="M96" s="583"/>
      <c r="N96" s="583"/>
      <c r="O96" s="583"/>
      <c r="P96" s="584"/>
      <c r="Q96" s="579"/>
      <c r="R96" s="580"/>
      <c r="S96" s="580"/>
      <c r="T96" s="580"/>
      <c r="U96" s="581"/>
      <c r="V96" s="261"/>
      <c r="W96" s="528"/>
      <c r="X96" s="528"/>
      <c r="Y96" s="528"/>
      <c r="Z96" s="531"/>
      <c r="AA96" s="531"/>
      <c r="AB96" s="53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85"/>
      <c r="C97" s="586"/>
      <c r="D97" s="586"/>
      <c r="E97" s="586"/>
      <c r="F97" s="586"/>
      <c r="G97" s="586"/>
      <c r="H97" s="586"/>
      <c r="I97" s="586"/>
      <c r="J97" s="586"/>
      <c r="K97" s="587"/>
      <c r="L97" s="582"/>
      <c r="M97" s="583"/>
      <c r="N97" s="583"/>
      <c r="O97" s="583"/>
      <c r="P97" s="584"/>
      <c r="Q97" s="579"/>
      <c r="R97" s="580"/>
      <c r="S97" s="580"/>
      <c r="T97" s="580"/>
      <c r="U97" s="581"/>
      <c r="V97" s="261"/>
      <c r="W97" s="528"/>
      <c r="X97" s="528"/>
      <c r="Y97" s="528"/>
      <c r="Z97" s="531"/>
      <c r="AA97" s="531"/>
      <c r="AB97" s="53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85"/>
      <c r="C98" s="586"/>
      <c r="D98" s="586"/>
      <c r="E98" s="586"/>
      <c r="F98" s="586"/>
      <c r="G98" s="586"/>
      <c r="H98" s="586"/>
      <c r="I98" s="586"/>
      <c r="J98" s="586"/>
      <c r="K98" s="587"/>
      <c r="L98" s="582"/>
      <c r="M98" s="583"/>
      <c r="N98" s="583"/>
      <c r="O98" s="583"/>
      <c r="P98" s="584"/>
      <c r="Q98" s="579"/>
      <c r="R98" s="580"/>
      <c r="S98" s="580"/>
      <c r="T98" s="580"/>
      <c r="U98" s="581"/>
      <c r="V98" s="261"/>
      <c r="W98" s="528"/>
      <c r="X98" s="528"/>
      <c r="Y98" s="528"/>
      <c r="Z98" s="531"/>
      <c r="AA98" s="531"/>
      <c r="AB98" s="53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85"/>
      <c r="C99" s="586"/>
      <c r="D99" s="586"/>
      <c r="E99" s="586"/>
      <c r="F99" s="586"/>
      <c r="G99" s="586"/>
      <c r="H99" s="586"/>
      <c r="I99" s="586"/>
      <c r="J99" s="586"/>
      <c r="K99" s="587"/>
      <c r="L99" s="582"/>
      <c r="M99" s="583"/>
      <c r="N99" s="583"/>
      <c r="O99" s="583"/>
      <c r="P99" s="584"/>
      <c r="Q99" s="579"/>
      <c r="R99" s="580"/>
      <c r="S99" s="580"/>
      <c r="T99" s="580"/>
      <c r="U99" s="581"/>
      <c r="V99" s="261"/>
      <c r="W99" s="528"/>
      <c r="X99" s="528"/>
      <c r="Y99" s="528"/>
      <c r="Z99" s="531"/>
      <c r="AA99" s="531"/>
      <c r="AB99" s="53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85"/>
      <c r="C100" s="586"/>
      <c r="D100" s="586"/>
      <c r="E100" s="586"/>
      <c r="F100" s="586"/>
      <c r="G100" s="586"/>
      <c r="H100" s="586"/>
      <c r="I100" s="586"/>
      <c r="J100" s="586"/>
      <c r="K100" s="587"/>
      <c r="L100" s="582"/>
      <c r="M100" s="583"/>
      <c r="N100" s="583"/>
      <c r="O100" s="583"/>
      <c r="P100" s="584"/>
      <c r="Q100" s="579"/>
      <c r="R100" s="580"/>
      <c r="S100" s="580"/>
      <c r="T100" s="580"/>
      <c r="U100" s="581"/>
      <c r="V100" s="261"/>
      <c r="W100" s="528"/>
      <c r="X100" s="528"/>
      <c r="Y100" s="528"/>
      <c r="Z100" s="531"/>
      <c r="AA100" s="531"/>
      <c r="AB100" s="53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85"/>
      <c r="C101" s="586"/>
      <c r="D101" s="586"/>
      <c r="E101" s="586"/>
      <c r="F101" s="586"/>
      <c r="G101" s="586"/>
      <c r="H101" s="586"/>
      <c r="I101" s="586"/>
      <c r="J101" s="586"/>
      <c r="K101" s="587"/>
      <c r="L101" s="582"/>
      <c r="M101" s="583"/>
      <c r="N101" s="583"/>
      <c r="O101" s="583"/>
      <c r="P101" s="584"/>
      <c r="Q101" s="579"/>
      <c r="R101" s="580"/>
      <c r="S101" s="580"/>
      <c r="T101" s="580"/>
      <c r="U101" s="581"/>
      <c r="V101" s="261"/>
      <c r="W101" s="528"/>
      <c r="X101" s="528"/>
      <c r="Y101" s="528"/>
      <c r="Z101" s="531"/>
      <c r="AA101" s="531"/>
      <c r="AB101" s="53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85"/>
      <c r="C102" s="586"/>
      <c r="D102" s="586"/>
      <c r="E102" s="586"/>
      <c r="F102" s="586"/>
      <c r="G102" s="586"/>
      <c r="H102" s="586"/>
      <c r="I102" s="586"/>
      <c r="J102" s="586"/>
      <c r="K102" s="587"/>
      <c r="L102" s="582"/>
      <c r="M102" s="583"/>
      <c r="N102" s="583"/>
      <c r="O102" s="583"/>
      <c r="P102" s="584"/>
      <c r="Q102" s="579"/>
      <c r="R102" s="580"/>
      <c r="S102" s="580"/>
      <c r="T102" s="580"/>
      <c r="U102" s="581"/>
      <c r="V102" s="261"/>
      <c r="W102" s="528"/>
      <c r="X102" s="528"/>
      <c r="Y102" s="528"/>
      <c r="Z102" s="531"/>
      <c r="AA102" s="531"/>
      <c r="AB102" s="53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85"/>
      <c r="C103" s="586"/>
      <c r="D103" s="586"/>
      <c r="E103" s="586"/>
      <c r="F103" s="586"/>
      <c r="G103" s="586"/>
      <c r="H103" s="586"/>
      <c r="I103" s="586"/>
      <c r="J103" s="586"/>
      <c r="K103" s="587"/>
      <c r="L103" s="582"/>
      <c r="M103" s="583"/>
      <c r="N103" s="583"/>
      <c r="O103" s="583"/>
      <c r="P103" s="584"/>
      <c r="Q103" s="579"/>
      <c r="R103" s="580"/>
      <c r="S103" s="580"/>
      <c r="T103" s="580"/>
      <c r="U103" s="581"/>
      <c r="V103" s="261"/>
      <c r="W103" s="528"/>
      <c r="X103" s="528"/>
      <c r="Y103" s="528"/>
      <c r="Z103" s="531"/>
      <c r="AA103" s="531"/>
      <c r="AB103" s="53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85"/>
      <c r="C104" s="586"/>
      <c r="D104" s="586"/>
      <c r="E104" s="586"/>
      <c r="F104" s="586"/>
      <c r="G104" s="586"/>
      <c r="H104" s="586"/>
      <c r="I104" s="586"/>
      <c r="J104" s="586"/>
      <c r="K104" s="587"/>
      <c r="L104" s="582"/>
      <c r="M104" s="583"/>
      <c r="N104" s="583"/>
      <c r="O104" s="583"/>
      <c r="P104" s="584"/>
      <c r="Q104" s="579"/>
      <c r="R104" s="580"/>
      <c r="S104" s="580"/>
      <c r="T104" s="580"/>
      <c r="U104" s="581"/>
      <c r="V104" s="261"/>
      <c r="W104" s="528"/>
      <c r="X104" s="528"/>
      <c r="Y104" s="528"/>
      <c r="Z104" s="531"/>
      <c r="AA104" s="531"/>
      <c r="AB104" s="53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85"/>
      <c r="C105" s="586"/>
      <c r="D105" s="586"/>
      <c r="E105" s="586"/>
      <c r="F105" s="586"/>
      <c r="G105" s="586"/>
      <c r="H105" s="586"/>
      <c r="I105" s="586"/>
      <c r="J105" s="586"/>
      <c r="K105" s="587"/>
      <c r="L105" s="582"/>
      <c r="M105" s="583"/>
      <c r="N105" s="583"/>
      <c r="O105" s="583"/>
      <c r="P105" s="584"/>
      <c r="Q105" s="579"/>
      <c r="R105" s="580"/>
      <c r="S105" s="580"/>
      <c r="T105" s="580"/>
      <c r="U105" s="581"/>
      <c r="V105" s="261"/>
      <c r="W105" s="528"/>
      <c r="X105" s="528"/>
      <c r="Y105" s="528"/>
      <c r="Z105" s="531"/>
      <c r="AA105" s="531"/>
      <c r="AB105" s="53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85"/>
      <c r="C106" s="586"/>
      <c r="D106" s="586"/>
      <c r="E106" s="586"/>
      <c r="F106" s="586"/>
      <c r="G106" s="586"/>
      <c r="H106" s="586"/>
      <c r="I106" s="586"/>
      <c r="J106" s="586"/>
      <c r="K106" s="587"/>
      <c r="L106" s="582"/>
      <c r="M106" s="583"/>
      <c r="N106" s="583"/>
      <c r="O106" s="583"/>
      <c r="P106" s="584"/>
      <c r="Q106" s="579"/>
      <c r="R106" s="580"/>
      <c r="S106" s="580"/>
      <c r="T106" s="580"/>
      <c r="U106" s="581"/>
      <c r="V106" s="261"/>
      <c r="W106" s="528"/>
      <c r="X106" s="528"/>
      <c r="Y106" s="528"/>
      <c r="Z106" s="531"/>
      <c r="AA106" s="531"/>
      <c r="AB106" s="53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85"/>
      <c r="C107" s="586"/>
      <c r="D107" s="586"/>
      <c r="E107" s="586"/>
      <c r="F107" s="586"/>
      <c r="G107" s="586"/>
      <c r="H107" s="586"/>
      <c r="I107" s="586"/>
      <c r="J107" s="586"/>
      <c r="K107" s="587"/>
      <c r="L107" s="582"/>
      <c r="M107" s="583"/>
      <c r="N107" s="583"/>
      <c r="O107" s="583"/>
      <c r="P107" s="584"/>
      <c r="Q107" s="579"/>
      <c r="R107" s="580"/>
      <c r="S107" s="580"/>
      <c r="T107" s="580"/>
      <c r="U107" s="581"/>
      <c r="V107" s="261"/>
      <c r="W107" s="528"/>
      <c r="X107" s="528"/>
      <c r="Y107" s="528"/>
      <c r="Z107" s="531"/>
      <c r="AA107" s="531"/>
      <c r="AB107" s="53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85"/>
      <c r="C108" s="586"/>
      <c r="D108" s="586"/>
      <c r="E108" s="586"/>
      <c r="F108" s="586"/>
      <c r="G108" s="586"/>
      <c r="H108" s="586"/>
      <c r="I108" s="586"/>
      <c r="J108" s="586"/>
      <c r="K108" s="587"/>
      <c r="L108" s="582"/>
      <c r="M108" s="583"/>
      <c r="N108" s="583"/>
      <c r="O108" s="583"/>
      <c r="P108" s="584"/>
      <c r="Q108" s="579"/>
      <c r="R108" s="580"/>
      <c r="S108" s="580"/>
      <c r="T108" s="580"/>
      <c r="U108" s="581"/>
      <c r="V108" s="261"/>
      <c r="W108" s="528"/>
      <c r="X108" s="528"/>
      <c r="Y108" s="528"/>
      <c r="Z108" s="531"/>
      <c r="AA108" s="531"/>
      <c r="AB108" s="53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88"/>
      <c r="C109" s="589"/>
      <c r="D109" s="589"/>
      <c r="E109" s="589"/>
      <c r="F109" s="589"/>
      <c r="G109" s="589"/>
      <c r="H109" s="589"/>
      <c r="I109" s="589"/>
      <c r="J109" s="589"/>
      <c r="K109" s="589"/>
      <c r="L109" s="582"/>
      <c r="M109" s="583"/>
      <c r="N109" s="583"/>
      <c r="O109" s="583"/>
      <c r="P109" s="584"/>
      <c r="Q109" s="579"/>
      <c r="R109" s="580"/>
      <c r="S109" s="580"/>
      <c r="T109" s="580"/>
      <c r="U109" s="581"/>
      <c r="V109" s="261"/>
      <c r="W109" s="494"/>
      <c r="X109" s="495"/>
      <c r="Y109" s="496"/>
      <c r="Z109" s="531"/>
      <c r="AA109" s="531"/>
      <c r="AB109" s="53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88"/>
      <c r="C110" s="589"/>
      <c r="D110" s="589"/>
      <c r="E110" s="589"/>
      <c r="F110" s="589"/>
      <c r="G110" s="589"/>
      <c r="H110" s="589"/>
      <c r="I110" s="589"/>
      <c r="J110" s="589"/>
      <c r="K110" s="589"/>
      <c r="L110" s="582"/>
      <c r="M110" s="583"/>
      <c r="N110" s="583"/>
      <c r="O110" s="583"/>
      <c r="P110" s="584"/>
      <c r="Q110" s="579"/>
      <c r="R110" s="580"/>
      <c r="S110" s="580"/>
      <c r="T110" s="580"/>
      <c r="U110" s="581"/>
      <c r="V110" s="261"/>
      <c r="W110" s="494"/>
      <c r="X110" s="495"/>
      <c r="Y110" s="496"/>
      <c r="Z110" s="531"/>
      <c r="AA110" s="531"/>
      <c r="AB110" s="53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88"/>
      <c r="C111" s="589"/>
      <c r="D111" s="589"/>
      <c r="E111" s="589"/>
      <c r="F111" s="589"/>
      <c r="G111" s="589"/>
      <c r="H111" s="589"/>
      <c r="I111" s="589"/>
      <c r="J111" s="589"/>
      <c r="K111" s="589"/>
      <c r="L111" s="582"/>
      <c r="M111" s="583"/>
      <c r="N111" s="583"/>
      <c r="O111" s="583"/>
      <c r="P111" s="584"/>
      <c r="Q111" s="579"/>
      <c r="R111" s="580"/>
      <c r="S111" s="580"/>
      <c r="T111" s="580"/>
      <c r="U111" s="581"/>
      <c r="V111" s="261"/>
      <c r="W111" s="494"/>
      <c r="X111" s="495"/>
      <c r="Y111" s="496"/>
      <c r="Z111" s="531"/>
      <c r="AA111" s="531"/>
      <c r="AB111" s="53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88"/>
      <c r="C112" s="589"/>
      <c r="D112" s="589"/>
      <c r="E112" s="589"/>
      <c r="F112" s="589"/>
      <c r="G112" s="589"/>
      <c r="H112" s="589"/>
      <c r="I112" s="589"/>
      <c r="J112" s="589"/>
      <c r="K112" s="589"/>
      <c r="L112" s="582"/>
      <c r="M112" s="583"/>
      <c r="N112" s="583"/>
      <c r="O112" s="583"/>
      <c r="P112" s="584"/>
      <c r="Q112" s="579"/>
      <c r="R112" s="580"/>
      <c r="S112" s="580"/>
      <c r="T112" s="580"/>
      <c r="U112" s="581"/>
      <c r="V112" s="261"/>
      <c r="W112" s="494"/>
      <c r="X112" s="495"/>
      <c r="Y112" s="496"/>
      <c r="Z112" s="531"/>
      <c r="AA112" s="531"/>
      <c r="AB112" s="53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88"/>
      <c r="C113" s="589"/>
      <c r="D113" s="589"/>
      <c r="E113" s="589"/>
      <c r="F113" s="589"/>
      <c r="G113" s="589"/>
      <c r="H113" s="589"/>
      <c r="I113" s="589"/>
      <c r="J113" s="589"/>
      <c r="K113" s="589"/>
      <c r="L113" s="582"/>
      <c r="M113" s="583"/>
      <c r="N113" s="583"/>
      <c r="O113" s="583"/>
      <c r="P113" s="584"/>
      <c r="Q113" s="579"/>
      <c r="R113" s="580"/>
      <c r="S113" s="580"/>
      <c r="T113" s="580"/>
      <c r="U113" s="581"/>
      <c r="V113" s="261"/>
      <c r="W113" s="494"/>
      <c r="X113" s="495"/>
      <c r="Y113" s="496"/>
      <c r="Z113" s="531"/>
      <c r="AA113" s="531"/>
      <c r="AB113" s="53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88"/>
      <c r="C114" s="589"/>
      <c r="D114" s="589"/>
      <c r="E114" s="589"/>
      <c r="F114" s="589"/>
      <c r="G114" s="589"/>
      <c r="H114" s="589"/>
      <c r="I114" s="589"/>
      <c r="J114" s="589"/>
      <c r="K114" s="589"/>
      <c r="L114" s="582"/>
      <c r="M114" s="583"/>
      <c r="N114" s="583"/>
      <c r="O114" s="583"/>
      <c r="P114" s="584"/>
      <c r="Q114" s="579"/>
      <c r="R114" s="580"/>
      <c r="S114" s="580"/>
      <c r="T114" s="580"/>
      <c r="U114" s="581"/>
      <c r="V114" s="261"/>
      <c r="W114" s="494"/>
      <c r="X114" s="495"/>
      <c r="Y114" s="496"/>
      <c r="Z114" s="531"/>
      <c r="AA114" s="531"/>
      <c r="AB114" s="53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88"/>
      <c r="C115" s="589"/>
      <c r="D115" s="589"/>
      <c r="E115" s="589"/>
      <c r="F115" s="589"/>
      <c r="G115" s="589"/>
      <c r="H115" s="589"/>
      <c r="I115" s="589"/>
      <c r="J115" s="589"/>
      <c r="K115" s="589"/>
      <c r="L115" s="582"/>
      <c r="M115" s="583"/>
      <c r="N115" s="583"/>
      <c r="O115" s="583"/>
      <c r="P115" s="584"/>
      <c r="Q115" s="579"/>
      <c r="R115" s="580"/>
      <c r="S115" s="580"/>
      <c r="T115" s="580"/>
      <c r="U115" s="581"/>
      <c r="V115" s="261"/>
      <c r="W115" s="494"/>
      <c r="X115" s="495"/>
      <c r="Y115" s="496"/>
      <c r="Z115" s="531"/>
      <c r="AA115" s="531"/>
      <c r="AB115" s="53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88"/>
      <c r="C116" s="589"/>
      <c r="D116" s="589"/>
      <c r="E116" s="589"/>
      <c r="F116" s="589"/>
      <c r="G116" s="589"/>
      <c r="H116" s="589"/>
      <c r="I116" s="589"/>
      <c r="J116" s="589"/>
      <c r="K116" s="589"/>
      <c r="L116" s="582"/>
      <c r="M116" s="583"/>
      <c r="N116" s="583"/>
      <c r="O116" s="583"/>
      <c r="P116" s="584"/>
      <c r="Q116" s="579"/>
      <c r="R116" s="580"/>
      <c r="S116" s="580"/>
      <c r="T116" s="580"/>
      <c r="U116" s="581"/>
      <c r="V116" s="261"/>
      <c r="W116" s="494"/>
      <c r="X116" s="495"/>
      <c r="Y116" s="496"/>
      <c r="Z116" s="531"/>
      <c r="AA116" s="531"/>
      <c r="AB116" s="53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88"/>
      <c r="C117" s="589"/>
      <c r="D117" s="589"/>
      <c r="E117" s="589"/>
      <c r="F117" s="589"/>
      <c r="G117" s="589"/>
      <c r="H117" s="589"/>
      <c r="I117" s="589"/>
      <c r="J117" s="589"/>
      <c r="K117" s="589"/>
      <c r="L117" s="582"/>
      <c r="M117" s="583"/>
      <c r="N117" s="583"/>
      <c r="O117" s="583"/>
      <c r="P117" s="584"/>
      <c r="Q117" s="579"/>
      <c r="R117" s="580"/>
      <c r="S117" s="580"/>
      <c r="T117" s="580"/>
      <c r="U117" s="581"/>
      <c r="V117" s="261"/>
      <c r="W117" s="494"/>
      <c r="X117" s="495"/>
      <c r="Y117" s="496"/>
      <c r="Z117" s="531"/>
      <c r="AA117" s="531"/>
      <c r="AB117" s="53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88"/>
      <c r="C118" s="589"/>
      <c r="D118" s="589"/>
      <c r="E118" s="589"/>
      <c r="F118" s="589"/>
      <c r="G118" s="589"/>
      <c r="H118" s="589"/>
      <c r="I118" s="589"/>
      <c r="J118" s="589"/>
      <c r="K118" s="589"/>
      <c r="L118" s="582"/>
      <c r="M118" s="583"/>
      <c r="N118" s="583"/>
      <c r="O118" s="583"/>
      <c r="P118" s="584"/>
      <c r="Q118" s="579"/>
      <c r="R118" s="580"/>
      <c r="S118" s="580"/>
      <c r="T118" s="580"/>
      <c r="U118" s="581"/>
      <c r="V118" s="261"/>
      <c r="W118" s="494"/>
      <c r="X118" s="495"/>
      <c r="Y118" s="496"/>
      <c r="Z118" s="531"/>
      <c r="AA118" s="531"/>
      <c r="AB118" s="53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88"/>
      <c r="C119" s="589"/>
      <c r="D119" s="589"/>
      <c r="E119" s="589"/>
      <c r="F119" s="589"/>
      <c r="G119" s="589"/>
      <c r="H119" s="589"/>
      <c r="I119" s="589"/>
      <c r="J119" s="589"/>
      <c r="K119" s="589"/>
      <c r="L119" s="582"/>
      <c r="M119" s="583"/>
      <c r="N119" s="583"/>
      <c r="O119" s="583"/>
      <c r="P119" s="584"/>
      <c r="Q119" s="579"/>
      <c r="R119" s="580"/>
      <c r="S119" s="580"/>
      <c r="T119" s="580"/>
      <c r="U119" s="581"/>
      <c r="V119" s="261"/>
      <c r="W119" s="494"/>
      <c r="X119" s="495"/>
      <c r="Y119" s="496"/>
      <c r="Z119" s="531"/>
      <c r="AA119" s="531"/>
      <c r="AB119" s="53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88"/>
      <c r="C120" s="589"/>
      <c r="D120" s="589"/>
      <c r="E120" s="589"/>
      <c r="F120" s="589"/>
      <c r="G120" s="589"/>
      <c r="H120" s="589"/>
      <c r="I120" s="589"/>
      <c r="J120" s="589"/>
      <c r="K120" s="589"/>
      <c r="L120" s="582"/>
      <c r="M120" s="583"/>
      <c r="N120" s="583"/>
      <c r="O120" s="583"/>
      <c r="P120" s="584"/>
      <c r="Q120" s="579"/>
      <c r="R120" s="580"/>
      <c r="S120" s="580"/>
      <c r="T120" s="580"/>
      <c r="U120" s="581"/>
      <c r="V120" s="261"/>
      <c r="W120" s="494"/>
      <c r="X120" s="495"/>
      <c r="Y120" s="496"/>
      <c r="Z120" s="531"/>
      <c r="AA120" s="531"/>
      <c r="AB120" s="53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88"/>
      <c r="C121" s="589"/>
      <c r="D121" s="589"/>
      <c r="E121" s="589"/>
      <c r="F121" s="589"/>
      <c r="G121" s="589"/>
      <c r="H121" s="589"/>
      <c r="I121" s="589"/>
      <c r="J121" s="589"/>
      <c r="K121" s="589"/>
      <c r="L121" s="582"/>
      <c r="M121" s="583"/>
      <c r="N121" s="583"/>
      <c r="O121" s="583"/>
      <c r="P121" s="584"/>
      <c r="Q121" s="579"/>
      <c r="R121" s="580"/>
      <c r="S121" s="580"/>
      <c r="T121" s="580"/>
      <c r="U121" s="581"/>
      <c r="V121" s="261"/>
      <c r="W121" s="494"/>
      <c r="X121" s="495"/>
      <c r="Y121" s="496"/>
      <c r="Z121" s="531"/>
      <c r="AA121" s="531"/>
      <c r="AB121" s="53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88"/>
      <c r="C122" s="589"/>
      <c r="D122" s="589"/>
      <c r="E122" s="589"/>
      <c r="F122" s="589"/>
      <c r="G122" s="589"/>
      <c r="H122" s="589"/>
      <c r="I122" s="589"/>
      <c r="J122" s="589"/>
      <c r="K122" s="589"/>
      <c r="L122" s="582"/>
      <c r="M122" s="583"/>
      <c r="N122" s="583"/>
      <c r="O122" s="583"/>
      <c r="P122" s="584"/>
      <c r="Q122" s="579"/>
      <c r="R122" s="580"/>
      <c r="S122" s="580"/>
      <c r="T122" s="580"/>
      <c r="U122" s="581"/>
      <c r="V122" s="261"/>
      <c r="W122" s="494"/>
      <c r="X122" s="495"/>
      <c r="Y122" s="496"/>
      <c r="Z122" s="531"/>
      <c r="AA122" s="531"/>
      <c r="AB122" s="53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88"/>
      <c r="C123" s="589"/>
      <c r="D123" s="589"/>
      <c r="E123" s="589"/>
      <c r="F123" s="589"/>
      <c r="G123" s="589"/>
      <c r="H123" s="589"/>
      <c r="I123" s="589"/>
      <c r="J123" s="589"/>
      <c r="K123" s="589"/>
      <c r="L123" s="582"/>
      <c r="M123" s="583"/>
      <c r="N123" s="583"/>
      <c r="O123" s="583"/>
      <c r="P123" s="584"/>
      <c r="Q123" s="579"/>
      <c r="R123" s="580"/>
      <c r="S123" s="580"/>
      <c r="T123" s="580"/>
      <c r="U123" s="581"/>
      <c r="V123" s="261"/>
      <c r="W123" s="494"/>
      <c r="X123" s="495"/>
      <c r="Y123" s="496"/>
      <c r="Z123" s="531"/>
      <c r="AA123" s="531"/>
      <c r="AB123" s="53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88"/>
      <c r="C124" s="589"/>
      <c r="D124" s="589"/>
      <c r="E124" s="589"/>
      <c r="F124" s="589"/>
      <c r="G124" s="589"/>
      <c r="H124" s="589"/>
      <c r="I124" s="589"/>
      <c r="J124" s="589"/>
      <c r="K124" s="589"/>
      <c r="L124" s="582"/>
      <c r="M124" s="583"/>
      <c r="N124" s="583"/>
      <c r="O124" s="583"/>
      <c r="P124" s="584"/>
      <c r="Q124" s="579"/>
      <c r="R124" s="580"/>
      <c r="S124" s="580"/>
      <c r="T124" s="580"/>
      <c r="U124" s="581"/>
      <c r="V124" s="261"/>
      <c r="W124" s="494"/>
      <c r="X124" s="495"/>
      <c r="Y124" s="496"/>
      <c r="Z124" s="531"/>
      <c r="AA124" s="531"/>
      <c r="AB124" s="53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88"/>
      <c r="C125" s="589"/>
      <c r="D125" s="589"/>
      <c r="E125" s="589"/>
      <c r="F125" s="589"/>
      <c r="G125" s="589"/>
      <c r="H125" s="589"/>
      <c r="I125" s="589"/>
      <c r="J125" s="589"/>
      <c r="K125" s="589"/>
      <c r="L125" s="582"/>
      <c r="M125" s="583"/>
      <c r="N125" s="583"/>
      <c r="O125" s="583"/>
      <c r="P125" s="584"/>
      <c r="Q125" s="579"/>
      <c r="R125" s="580"/>
      <c r="S125" s="580"/>
      <c r="T125" s="580"/>
      <c r="U125" s="581"/>
      <c r="V125" s="261"/>
      <c r="W125" s="494"/>
      <c r="X125" s="495"/>
      <c r="Y125" s="496"/>
      <c r="Z125" s="531"/>
      <c r="AA125" s="531"/>
      <c r="AB125" s="53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88"/>
      <c r="C126" s="589"/>
      <c r="D126" s="589"/>
      <c r="E126" s="589"/>
      <c r="F126" s="589"/>
      <c r="G126" s="589"/>
      <c r="H126" s="589"/>
      <c r="I126" s="589"/>
      <c r="J126" s="589"/>
      <c r="K126" s="589"/>
      <c r="L126" s="582"/>
      <c r="M126" s="583"/>
      <c r="N126" s="583"/>
      <c r="O126" s="583"/>
      <c r="P126" s="584"/>
      <c r="Q126" s="579"/>
      <c r="R126" s="580"/>
      <c r="S126" s="580"/>
      <c r="T126" s="580"/>
      <c r="U126" s="581"/>
      <c r="V126" s="261"/>
      <c r="W126" s="494"/>
      <c r="X126" s="495"/>
      <c r="Y126" s="496"/>
      <c r="Z126" s="531"/>
      <c r="AA126" s="531"/>
      <c r="AB126" s="53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88"/>
      <c r="C127" s="589"/>
      <c r="D127" s="589"/>
      <c r="E127" s="589"/>
      <c r="F127" s="589"/>
      <c r="G127" s="589"/>
      <c r="H127" s="589"/>
      <c r="I127" s="589"/>
      <c r="J127" s="589"/>
      <c r="K127" s="589"/>
      <c r="L127" s="582"/>
      <c r="M127" s="583"/>
      <c r="N127" s="583"/>
      <c r="O127" s="583"/>
      <c r="P127" s="584"/>
      <c r="Q127" s="579"/>
      <c r="R127" s="580"/>
      <c r="S127" s="580"/>
      <c r="T127" s="580"/>
      <c r="U127" s="581"/>
      <c r="V127" s="261"/>
      <c r="W127" s="494"/>
      <c r="X127" s="495"/>
      <c r="Y127" s="496"/>
      <c r="Z127" s="531"/>
      <c r="AA127" s="531"/>
      <c r="AB127" s="53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88"/>
      <c r="C128" s="589"/>
      <c r="D128" s="589"/>
      <c r="E128" s="589"/>
      <c r="F128" s="589"/>
      <c r="G128" s="589"/>
      <c r="H128" s="589"/>
      <c r="I128" s="589"/>
      <c r="J128" s="589"/>
      <c r="K128" s="589"/>
      <c r="L128" s="582"/>
      <c r="M128" s="583"/>
      <c r="N128" s="583"/>
      <c r="O128" s="583"/>
      <c r="P128" s="584"/>
      <c r="Q128" s="579"/>
      <c r="R128" s="580"/>
      <c r="S128" s="580"/>
      <c r="T128" s="580"/>
      <c r="U128" s="581"/>
      <c r="V128" s="261"/>
      <c r="W128" s="494"/>
      <c r="X128" s="495"/>
      <c r="Y128" s="496"/>
      <c r="Z128" s="531"/>
      <c r="AA128" s="531"/>
      <c r="AB128" s="53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88"/>
      <c r="C129" s="589"/>
      <c r="D129" s="589"/>
      <c r="E129" s="589"/>
      <c r="F129" s="589"/>
      <c r="G129" s="589"/>
      <c r="H129" s="589"/>
      <c r="I129" s="589"/>
      <c r="J129" s="589"/>
      <c r="K129" s="589"/>
      <c r="L129" s="582"/>
      <c r="M129" s="583"/>
      <c r="N129" s="583"/>
      <c r="O129" s="583"/>
      <c r="P129" s="584"/>
      <c r="Q129" s="579"/>
      <c r="R129" s="580"/>
      <c r="S129" s="580"/>
      <c r="T129" s="580"/>
      <c r="U129" s="581"/>
      <c r="V129" s="261"/>
      <c r="W129" s="494"/>
      <c r="X129" s="495"/>
      <c r="Y129" s="496"/>
      <c r="Z129" s="531"/>
      <c r="AA129" s="531"/>
      <c r="AB129" s="53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88"/>
      <c r="C130" s="589"/>
      <c r="D130" s="589"/>
      <c r="E130" s="589"/>
      <c r="F130" s="589"/>
      <c r="G130" s="589"/>
      <c r="H130" s="589"/>
      <c r="I130" s="589"/>
      <c r="J130" s="589"/>
      <c r="K130" s="589"/>
      <c r="L130" s="582"/>
      <c r="M130" s="583"/>
      <c r="N130" s="583"/>
      <c r="O130" s="583"/>
      <c r="P130" s="584"/>
      <c r="Q130" s="579"/>
      <c r="R130" s="580"/>
      <c r="S130" s="580"/>
      <c r="T130" s="580"/>
      <c r="U130" s="581"/>
      <c r="V130" s="261"/>
      <c r="W130" s="494"/>
      <c r="X130" s="495"/>
      <c r="Y130" s="496"/>
      <c r="Z130" s="531"/>
      <c r="AA130" s="531"/>
      <c r="AB130" s="53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88"/>
      <c r="C131" s="589"/>
      <c r="D131" s="589"/>
      <c r="E131" s="589"/>
      <c r="F131" s="589"/>
      <c r="G131" s="589"/>
      <c r="H131" s="589"/>
      <c r="I131" s="589"/>
      <c r="J131" s="589"/>
      <c r="K131" s="589"/>
      <c r="L131" s="582"/>
      <c r="M131" s="583"/>
      <c r="N131" s="583"/>
      <c r="O131" s="583"/>
      <c r="P131" s="584"/>
      <c r="Q131" s="579"/>
      <c r="R131" s="580"/>
      <c r="S131" s="580"/>
      <c r="T131" s="580"/>
      <c r="U131" s="581"/>
      <c r="V131" s="261"/>
      <c r="W131" s="494"/>
      <c r="X131" s="495"/>
      <c r="Y131" s="496"/>
      <c r="Z131" s="531"/>
      <c r="AA131" s="531"/>
      <c r="AB131" s="53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88"/>
      <c r="C132" s="589"/>
      <c r="D132" s="589"/>
      <c r="E132" s="589"/>
      <c r="F132" s="589"/>
      <c r="G132" s="589"/>
      <c r="H132" s="589"/>
      <c r="I132" s="589"/>
      <c r="J132" s="589"/>
      <c r="K132" s="589"/>
      <c r="L132" s="582"/>
      <c r="M132" s="583"/>
      <c r="N132" s="583"/>
      <c r="O132" s="583"/>
      <c r="P132" s="584"/>
      <c r="Q132" s="579"/>
      <c r="R132" s="580"/>
      <c r="S132" s="580"/>
      <c r="T132" s="580"/>
      <c r="U132" s="581"/>
      <c r="V132" s="261"/>
      <c r="W132" s="494"/>
      <c r="X132" s="495"/>
      <c r="Y132" s="496"/>
      <c r="Z132" s="531"/>
      <c r="AA132" s="531"/>
      <c r="AB132" s="53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88"/>
      <c r="C133" s="589"/>
      <c r="D133" s="589"/>
      <c r="E133" s="589"/>
      <c r="F133" s="589"/>
      <c r="G133" s="589"/>
      <c r="H133" s="589"/>
      <c r="I133" s="589"/>
      <c r="J133" s="589"/>
      <c r="K133" s="589"/>
      <c r="L133" s="582"/>
      <c r="M133" s="583"/>
      <c r="N133" s="583"/>
      <c r="O133" s="583"/>
      <c r="P133" s="584"/>
      <c r="Q133" s="579"/>
      <c r="R133" s="580"/>
      <c r="S133" s="580"/>
      <c r="T133" s="580"/>
      <c r="U133" s="581"/>
      <c r="V133" s="261"/>
      <c r="W133" s="494"/>
      <c r="X133" s="495"/>
      <c r="Y133" s="496"/>
      <c r="Z133" s="531"/>
      <c r="AA133" s="531"/>
      <c r="AB133" s="53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88"/>
      <c r="C134" s="589"/>
      <c r="D134" s="589"/>
      <c r="E134" s="589"/>
      <c r="F134" s="589"/>
      <c r="G134" s="589"/>
      <c r="H134" s="589"/>
      <c r="I134" s="589"/>
      <c r="J134" s="589"/>
      <c r="K134" s="589"/>
      <c r="L134" s="582"/>
      <c r="M134" s="583"/>
      <c r="N134" s="583"/>
      <c r="O134" s="583"/>
      <c r="P134" s="584"/>
      <c r="Q134" s="579"/>
      <c r="R134" s="580"/>
      <c r="S134" s="580"/>
      <c r="T134" s="580"/>
      <c r="U134" s="581"/>
      <c r="V134" s="261"/>
      <c r="W134" s="494"/>
      <c r="X134" s="495"/>
      <c r="Y134" s="496"/>
      <c r="Z134" s="531"/>
      <c r="AA134" s="531"/>
      <c r="AB134" s="53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88"/>
      <c r="C135" s="589"/>
      <c r="D135" s="589"/>
      <c r="E135" s="589"/>
      <c r="F135" s="589"/>
      <c r="G135" s="589"/>
      <c r="H135" s="589"/>
      <c r="I135" s="589"/>
      <c r="J135" s="589"/>
      <c r="K135" s="589"/>
      <c r="L135" s="582"/>
      <c r="M135" s="583"/>
      <c r="N135" s="583"/>
      <c r="O135" s="583"/>
      <c r="P135" s="584"/>
      <c r="Q135" s="579"/>
      <c r="R135" s="580"/>
      <c r="S135" s="580"/>
      <c r="T135" s="580"/>
      <c r="U135" s="581"/>
      <c r="V135" s="261"/>
      <c r="W135" s="494"/>
      <c r="X135" s="495"/>
      <c r="Y135" s="496"/>
      <c r="Z135" s="531"/>
      <c r="AA135" s="531"/>
      <c r="AB135" s="53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88"/>
      <c r="C136" s="589"/>
      <c r="D136" s="589"/>
      <c r="E136" s="589"/>
      <c r="F136" s="589"/>
      <c r="G136" s="589"/>
      <c r="H136" s="589"/>
      <c r="I136" s="589"/>
      <c r="J136" s="589"/>
      <c r="K136" s="589"/>
      <c r="L136" s="582"/>
      <c r="M136" s="583"/>
      <c r="N136" s="583"/>
      <c r="O136" s="583"/>
      <c r="P136" s="584"/>
      <c r="Q136" s="579"/>
      <c r="R136" s="580"/>
      <c r="S136" s="580"/>
      <c r="T136" s="580"/>
      <c r="U136" s="581"/>
      <c r="V136" s="261"/>
      <c r="W136" s="494"/>
      <c r="X136" s="495"/>
      <c r="Y136" s="496"/>
      <c r="Z136" s="531"/>
      <c r="AA136" s="531"/>
      <c r="AB136" s="53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88"/>
      <c r="C137" s="589"/>
      <c r="D137" s="589"/>
      <c r="E137" s="589"/>
      <c r="F137" s="589"/>
      <c r="G137" s="589"/>
      <c r="H137" s="589"/>
      <c r="I137" s="589"/>
      <c r="J137" s="589"/>
      <c r="K137" s="589"/>
      <c r="L137" s="582"/>
      <c r="M137" s="583"/>
      <c r="N137" s="583"/>
      <c r="O137" s="583"/>
      <c r="P137" s="584"/>
      <c r="Q137" s="579"/>
      <c r="R137" s="580"/>
      <c r="S137" s="580"/>
      <c r="T137" s="580"/>
      <c r="U137" s="581"/>
      <c r="V137" s="261"/>
      <c r="W137" s="494"/>
      <c r="X137" s="495"/>
      <c r="Y137" s="496"/>
      <c r="Z137" s="531"/>
      <c r="AA137" s="531"/>
      <c r="AB137" s="53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88"/>
      <c r="C138" s="589"/>
      <c r="D138" s="589"/>
      <c r="E138" s="589"/>
      <c r="F138" s="589"/>
      <c r="G138" s="589"/>
      <c r="H138" s="589"/>
      <c r="I138" s="589"/>
      <c r="J138" s="589"/>
      <c r="K138" s="589"/>
      <c r="L138" s="582"/>
      <c r="M138" s="583"/>
      <c r="N138" s="583"/>
      <c r="O138" s="583"/>
      <c r="P138" s="584"/>
      <c r="Q138" s="579"/>
      <c r="R138" s="580"/>
      <c r="S138" s="580"/>
      <c r="T138" s="580"/>
      <c r="U138" s="581"/>
      <c r="V138" s="261"/>
      <c r="W138" s="494"/>
      <c r="X138" s="495"/>
      <c r="Y138" s="496"/>
      <c r="Z138" s="531"/>
      <c r="AA138" s="531"/>
      <c r="AB138" s="53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88"/>
      <c r="C139" s="589"/>
      <c r="D139" s="589"/>
      <c r="E139" s="589"/>
      <c r="F139" s="589"/>
      <c r="G139" s="589"/>
      <c r="H139" s="589"/>
      <c r="I139" s="589"/>
      <c r="J139" s="589"/>
      <c r="K139" s="589"/>
      <c r="L139" s="582"/>
      <c r="M139" s="583"/>
      <c r="N139" s="583"/>
      <c r="O139" s="583"/>
      <c r="P139" s="584"/>
      <c r="Q139" s="579"/>
      <c r="R139" s="580"/>
      <c r="S139" s="580"/>
      <c r="T139" s="580"/>
      <c r="U139" s="581"/>
      <c r="V139" s="261"/>
      <c r="W139" s="494"/>
      <c r="X139" s="495"/>
      <c r="Y139" s="496"/>
      <c r="Z139" s="531"/>
      <c r="AA139" s="531"/>
      <c r="AB139" s="53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88"/>
      <c r="C140" s="589"/>
      <c r="D140" s="589"/>
      <c r="E140" s="589"/>
      <c r="F140" s="589"/>
      <c r="G140" s="589"/>
      <c r="H140" s="589"/>
      <c r="I140" s="589"/>
      <c r="J140" s="589"/>
      <c r="K140" s="589"/>
      <c r="L140" s="582"/>
      <c r="M140" s="583"/>
      <c r="N140" s="583"/>
      <c r="O140" s="583"/>
      <c r="P140" s="584"/>
      <c r="Q140" s="579"/>
      <c r="R140" s="580"/>
      <c r="S140" s="580"/>
      <c r="T140" s="580"/>
      <c r="U140" s="581"/>
      <c r="V140" s="261"/>
      <c r="W140" s="494"/>
      <c r="X140" s="495"/>
      <c r="Y140" s="496"/>
      <c r="Z140" s="531"/>
      <c r="AA140" s="531"/>
      <c r="AB140" s="53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88"/>
      <c r="C141" s="589"/>
      <c r="D141" s="589"/>
      <c r="E141" s="589"/>
      <c r="F141" s="589"/>
      <c r="G141" s="589"/>
      <c r="H141" s="589"/>
      <c r="I141" s="589"/>
      <c r="J141" s="589"/>
      <c r="K141" s="589"/>
      <c r="L141" s="582"/>
      <c r="M141" s="583"/>
      <c r="N141" s="583"/>
      <c r="O141" s="583"/>
      <c r="P141" s="584"/>
      <c r="Q141" s="579"/>
      <c r="R141" s="580"/>
      <c r="S141" s="580"/>
      <c r="T141" s="580"/>
      <c r="U141" s="581"/>
      <c r="V141" s="261"/>
      <c r="W141" s="494"/>
      <c r="X141" s="495"/>
      <c r="Y141" s="496"/>
      <c r="Z141" s="531"/>
      <c r="AA141" s="531"/>
      <c r="AB141" s="53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88"/>
      <c r="C142" s="589"/>
      <c r="D142" s="589"/>
      <c r="E142" s="589"/>
      <c r="F142" s="589"/>
      <c r="G142" s="589"/>
      <c r="H142" s="589"/>
      <c r="I142" s="589"/>
      <c r="J142" s="589"/>
      <c r="K142" s="589"/>
      <c r="L142" s="582"/>
      <c r="M142" s="583"/>
      <c r="N142" s="583"/>
      <c r="O142" s="583"/>
      <c r="P142" s="584"/>
      <c r="Q142" s="579"/>
      <c r="R142" s="580"/>
      <c r="S142" s="580"/>
      <c r="T142" s="580"/>
      <c r="U142" s="581"/>
      <c r="V142" s="261"/>
      <c r="W142" s="494"/>
      <c r="X142" s="495"/>
      <c r="Y142" s="496"/>
      <c r="Z142" s="531"/>
      <c r="AA142" s="531"/>
      <c r="AB142" s="53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88"/>
      <c r="C143" s="589"/>
      <c r="D143" s="589"/>
      <c r="E143" s="589"/>
      <c r="F143" s="589"/>
      <c r="G143" s="589"/>
      <c r="H143" s="589"/>
      <c r="I143" s="589"/>
      <c r="J143" s="589"/>
      <c r="K143" s="589"/>
      <c r="L143" s="582"/>
      <c r="M143" s="583"/>
      <c r="N143" s="583"/>
      <c r="O143" s="583"/>
      <c r="P143" s="584"/>
      <c r="Q143" s="579"/>
      <c r="R143" s="580"/>
      <c r="S143" s="580"/>
      <c r="T143" s="580"/>
      <c r="U143" s="581"/>
      <c r="V143" s="261"/>
      <c r="W143" s="494"/>
      <c r="X143" s="495"/>
      <c r="Y143" s="496"/>
      <c r="Z143" s="531"/>
      <c r="AA143" s="531"/>
      <c r="AB143" s="53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88"/>
      <c r="C144" s="589"/>
      <c r="D144" s="589"/>
      <c r="E144" s="589"/>
      <c r="F144" s="589"/>
      <c r="G144" s="589"/>
      <c r="H144" s="589"/>
      <c r="I144" s="589"/>
      <c r="J144" s="589"/>
      <c r="K144" s="589"/>
      <c r="L144" s="582"/>
      <c r="M144" s="583"/>
      <c r="N144" s="583"/>
      <c r="O144" s="583"/>
      <c r="P144" s="584"/>
      <c r="Q144" s="579"/>
      <c r="R144" s="580"/>
      <c r="S144" s="580"/>
      <c r="T144" s="580"/>
      <c r="U144" s="581"/>
      <c r="V144" s="261"/>
      <c r="W144" s="494"/>
      <c r="X144" s="495"/>
      <c r="Y144" s="496"/>
      <c r="Z144" s="531"/>
      <c r="AA144" s="531"/>
      <c r="AB144" s="53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88"/>
      <c r="C145" s="589"/>
      <c r="D145" s="589"/>
      <c r="E145" s="589"/>
      <c r="F145" s="589"/>
      <c r="G145" s="589"/>
      <c r="H145" s="589"/>
      <c r="I145" s="589"/>
      <c r="J145" s="589"/>
      <c r="K145" s="589"/>
      <c r="L145" s="582"/>
      <c r="M145" s="583"/>
      <c r="N145" s="583"/>
      <c r="O145" s="583"/>
      <c r="P145" s="584"/>
      <c r="Q145" s="579"/>
      <c r="R145" s="580"/>
      <c r="S145" s="580"/>
      <c r="T145" s="580"/>
      <c r="U145" s="581"/>
      <c r="V145" s="261"/>
      <c r="W145" s="494"/>
      <c r="X145" s="495"/>
      <c r="Y145" s="496"/>
      <c r="Z145" s="531"/>
      <c r="AA145" s="531"/>
      <c r="AB145" s="53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88"/>
      <c r="C146" s="589"/>
      <c r="D146" s="589"/>
      <c r="E146" s="589"/>
      <c r="F146" s="589"/>
      <c r="G146" s="589"/>
      <c r="H146" s="589"/>
      <c r="I146" s="589"/>
      <c r="J146" s="589"/>
      <c r="K146" s="589"/>
      <c r="L146" s="582"/>
      <c r="M146" s="583"/>
      <c r="N146" s="583"/>
      <c r="O146" s="583"/>
      <c r="P146" s="584"/>
      <c r="Q146" s="579"/>
      <c r="R146" s="580"/>
      <c r="S146" s="580"/>
      <c r="T146" s="580"/>
      <c r="U146" s="581"/>
      <c r="V146" s="261"/>
      <c r="W146" s="494"/>
      <c r="X146" s="495"/>
      <c r="Y146" s="496"/>
      <c r="Z146" s="531"/>
      <c r="AA146" s="531"/>
      <c r="AB146" s="53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88"/>
      <c r="C147" s="589"/>
      <c r="D147" s="589"/>
      <c r="E147" s="589"/>
      <c r="F147" s="589"/>
      <c r="G147" s="589"/>
      <c r="H147" s="589"/>
      <c r="I147" s="589"/>
      <c r="J147" s="589"/>
      <c r="K147" s="589"/>
      <c r="L147" s="582"/>
      <c r="M147" s="583"/>
      <c r="N147" s="583"/>
      <c r="O147" s="583"/>
      <c r="P147" s="584"/>
      <c r="Q147" s="579"/>
      <c r="R147" s="580"/>
      <c r="S147" s="580"/>
      <c r="T147" s="580"/>
      <c r="U147" s="581"/>
      <c r="V147" s="261"/>
      <c r="W147" s="494"/>
      <c r="X147" s="495"/>
      <c r="Y147" s="496"/>
      <c r="Z147" s="531"/>
      <c r="AA147" s="531"/>
      <c r="AB147" s="53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88"/>
      <c r="C148" s="589"/>
      <c r="D148" s="589"/>
      <c r="E148" s="589"/>
      <c r="F148" s="589"/>
      <c r="G148" s="589"/>
      <c r="H148" s="589"/>
      <c r="I148" s="589"/>
      <c r="J148" s="589"/>
      <c r="K148" s="589"/>
      <c r="L148" s="582"/>
      <c r="M148" s="583"/>
      <c r="N148" s="583"/>
      <c r="O148" s="583"/>
      <c r="P148" s="584"/>
      <c r="Q148" s="579"/>
      <c r="R148" s="580"/>
      <c r="S148" s="580"/>
      <c r="T148" s="580"/>
      <c r="U148" s="581"/>
      <c r="V148" s="261"/>
      <c r="W148" s="494"/>
      <c r="X148" s="495"/>
      <c r="Y148" s="496"/>
      <c r="Z148" s="531"/>
      <c r="AA148" s="531"/>
      <c r="AB148" s="53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88"/>
      <c r="C149" s="589"/>
      <c r="D149" s="589"/>
      <c r="E149" s="589"/>
      <c r="F149" s="589"/>
      <c r="G149" s="589"/>
      <c r="H149" s="589"/>
      <c r="I149" s="589"/>
      <c r="J149" s="589"/>
      <c r="K149" s="589"/>
      <c r="L149" s="582"/>
      <c r="M149" s="583"/>
      <c r="N149" s="583"/>
      <c r="O149" s="583"/>
      <c r="P149" s="584"/>
      <c r="Q149" s="579"/>
      <c r="R149" s="580"/>
      <c r="S149" s="580"/>
      <c r="T149" s="580"/>
      <c r="U149" s="581"/>
      <c r="V149" s="261"/>
      <c r="W149" s="494"/>
      <c r="X149" s="495"/>
      <c r="Y149" s="496"/>
      <c r="Z149" s="531"/>
      <c r="AA149" s="531"/>
      <c r="AB149" s="53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88"/>
      <c r="C150" s="589"/>
      <c r="D150" s="589"/>
      <c r="E150" s="589"/>
      <c r="F150" s="589"/>
      <c r="G150" s="589"/>
      <c r="H150" s="589"/>
      <c r="I150" s="589"/>
      <c r="J150" s="589"/>
      <c r="K150" s="589"/>
      <c r="L150" s="582"/>
      <c r="M150" s="583"/>
      <c r="N150" s="583"/>
      <c r="O150" s="583"/>
      <c r="P150" s="584"/>
      <c r="Q150" s="579"/>
      <c r="R150" s="580"/>
      <c r="S150" s="580"/>
      <c r="T150" s="580"/>
      <c r="U150" s="581"/>
      <c r="V150" s="261"/>
      <c r="W150" s="494"/>
      <c r="X150" s="495"/>
      <c r="Y150" s="496"/>
      <c r="Z150" s="531"/>
      <c r="AA150" s="531"/>
      <c r="AB150" s="53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88"/>
      <c r="C151" s="589"/>
      <c r="D151" s="589"/>
      <c r="E151" s="589"/>
      <c r="F151" s="589"/>
      <c r="G151" s="589"/>
      <c r="H151" s="589"/>
      <c r="I151" s="589"/>
      <c r="J151" s="589"/>
      <c r="K151" s="589"/>
      <c r="L151" s="582"/>
      <c r="M151" s="583"/>
      <c r="N151" s="583"/>
      <c r="O151" s="583"/>
      <c r="P151" s="584"/>
      <c r="Q151" s="579"/>
      <c r="R151" s="580"/>
      <c r="S151" s="580"/>
      <c r="T151" s="580"/>
      <c r="U151" s="581"/>
      <c r="V151" s="261"/>
      <c r="W151" s="494"/>
      <c r="X151" s="495"/>
      <c r="Y151" s="496"/>
      <c r="Z151" s="531"/>
      <c r="AA151" s="531"/>
      <c r="AB151" s="53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88"/>
      <c r="C152" s="589"/>
      <c r="D152" s="589"/>
      <c r="E152" s="589"/>
      <c r="F152" s="589"/>
      <c r="G152" s="589"/>
      <c r="H152" s="589"/>
      <c r="I152" s="589"/>
      <c r="J152" s="589"/>
      <c r="K152" s="589"/>
      <c r="L152" s="582"/>
      <c r="M152" s="583"/>
      <c r="N152" s="583"/>
      <c r="O152" s="583"/>
      <c r="P152" s="584"/>
      <c r="Q152" s="579"/>
      <c r="R152" s="580"/>
      <c r="S152" s="580"/>
      <c r="T152" s="580"/>
      <c r="U152" s="581"/>
      <c r="V152" s="261"/>
      <c r="W152" s="494"/>
      <c r="X152" s="495"/>
      <c r="Y152" s="496"/>
      <c r="Z152" s="531"/>
      <c r="AA152" s="531"/>
      <c r="AB152" s="53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88"/>
      <c r="C153" s="589"/>
      <c r="D153" s="589"/>
      <c r="E153" s="589"/>
      <c r="F153" s="589"/>
      <c r="G153" s="589"/>
      <c r="H153" s="589"/>
      <c r="I153" s="589"/>
      <c r="J153" s="589"/>
      <c r="K153" s="589"/>
      <c r="L153" s="582"/>
      <c r="M153" s="583"/>
      <c r="N153" s="583"/>
      <c r="O153" s="583"/>
      <c r="P153" s="584"/>
      <c r="Q153" s="579"/>
      <c r="R153" s="580"/>
      <c r="S153" s="580"/>
      <c r="T153" s="580"/>
      <c r="U153" s="581"/>
      <c r="V153" s="261"/>
      <c r="W153" s="494"/>
      <c r="X153" s="495"/>
      <c r="Y153" s="496"/>
      <c r="Z153" s="531"/>
      <c r="AA153" s="531"/>
      <c r="AB153" s="53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88"/>
      <c r="C154" s="589"/>
      <c r="D154" s="589"/>
      <c r="E154" s="589"/>
      <c r="F154" s="589"/>
      <c r="G154" s="589"/>
      <c r="H154" s="589"/>
      <c r="I154" s="589"/>
      <c r="J154" s="589"/>
      <c r="K154" s="589"/>
      <c r="L154" s="582"/>
      <c r="M154" s="583"/>
      <c r="N154" s="583"/>
      <c r="O154" s="583"/>
      <c r="P154" s="584"/>
      <c r="Q154" s="579"/>
      <c r="R154" s="580"/>
      <c r="S154" s="580"/>
      <c r="T154" s="580"/>
      <c r="U154" s="581"/>
      <c r="V154" s="261"/>
      <c r="W154" s="494"/>
      <c r="X154" s="495"/>
      <c r="Y154" s="496"/>
      <c r="Z154" s="531"/>
      <c r="AA154" s="531"/>
      <c r="AB154" s="53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88"/>
      <c r="C155" s="589"/>
      <c r="D155" s="589"/>
      <c r="E155" s="589"/>
      <c r="F155" s="589"/>
      <c r="G155" s="589"/>
      <c r="H155" s="589"/>
      <c r="I155" s="589"/>
      <c r="J155" s="589"/>
      <c r="K155" s="589"/>
      <c r="L155" s="582"/>
      <c r="M155" s="583"/>
      <c r="N155" s="583"/>
      <c r="O155" s="583"/>
      <c r="P155" s="584"/>
      <c r="Q155" s="579"/>
      <c r="R155" s="580"/>
      <c r="S155" s="580"/>
      <c r="T155" s="580"/>
      <c r="U155" s="581"/>
      <c r="V155" s="261"/>
      <c r="W155" s="494"/>
      <c r="X155" s="495"/>
      <c r="Y155" s="496"/>
      <c r="Z155" s="531"/>
      <c r="AA155" s="531"/>
      <c r="AB155" s="53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88"/>
      <c r="C156" s="589"/>
      <c r="D156" s="589"/>
      <c r="E156" s="589"/>
      <c r="F156" s="589"/>
      <c r="G156" s="589"/>
      <c r="H156" s="589"/>
      <c r="I156" s="589"/>
      <c r="J156" s="589"/>
      <c r="K156" s="589"/>
      <c r="L156" s="582"/>
      <c r="M156" s="583"/>
      <c r="N156" s="583"/>
      <c r="O156" s="583"/>
      <c r="P156" s="584"/>
      <c r="Q156" s="579"/>
      <c r="R156" s="580"/>
      <c r="S156" s="580"/>
      <c r="T156" s="580"/>
      <c r="U156" s="581"/>
      <c r="V156" s="261"/>
      <c r="W156" s="494"/>
      <c r="X156" s="495"/>
      <c r="Y156" s="496"/>
      <c r="Z156" s="531"/>
      <c r="AA156" s="531"/>
      <c r="AB156" s="53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88"/>
      <c r="C157" s="589"/>
      <c r="D157" s="589"/>
      <c r="E157" s="589"/>
      <c r="F157" s="589"/>
      <c r="G157" s="589"/>
      <c r="H157" s="589"/>
      <c r="I157" s="589"/>
      <c r="J157" s="589"/>
      <c r="K157" s="589"/>
      <c r="L157" s="582"/>
      <c r="M157" s="583"/>
      <c r="N157" s="583"/>
      <c r="O157" s="583"/>
      <c r="P157" s="584"/>
      <c r="Q157" s="579"/>
      <c r="R157" s="580"/>
      <c r="S157" s="580"/>
      <c r="T157" s="580"/>
      <c r="U157" s="581"/>
      <c r="V157" s="261"/>
      <c r="W157" s="494"/>
      <c r="X157" s="495"/>
      <c r="Y157" s="496"/>
      <c r="Z157" s="531"/>
      <c r="AA157" s="531"/>
      <c r="AB157" s="53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12"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85" zoomScaleNormal="91" zoomScaleSheetLayoutView="85" workbookViewId="0">
      <selection activeCell="AE50" sqref="AE50:AJ5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57" t="s">
        <v>26</v>
      </c>
      <c r="AC1" s="658"/>
      <c r="AD1" s="658"/>
      <c r="AE1" s="659" t="str">
        <f>IF(基本情報入力シート!C13&lt;&gt;"", 基本情報入力シート!C13, "")</f>
        <v>福島県</v>
      </c>
      <c r="AF1" s="660"/>
      <c r="AG1" s="660"/>
      <c r="AH1" s="660"/>
      <c r="AI1" s="66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1" t="s">
        <v>4</v>
      </c>
      <c r="B3" s="692"/>
      <c r="C3" s="692"/>
      <c r="D3" s="692"/>
      <c r="E3" s="692"/>
      <c r="F3" s="693"/>
      <c r="G3" s="680" t="str">
        <f>IF(基本情報入力シート!L17="","",基本情報入力シート!L17)</f>
        <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50"/>
    </row>
    <row r="4" spans="1:48" s="23" customFormat="1" ht="14.25" customHeight="1">
      <c r="A4" s="694" t="s">
        <v>28</v>
      </c>
      <c r="B4" s="695"/>
      <c r="C4" s="695"/>
      <c r="D4" s="695"/>
      <c r="E4" s="695"/>
      <c r="F4" s="696"/>
      <c r="G4" s="682" t="str">
        <f>IF(基本情報入力シート!L18="","",基本情報入力シート!L18)</f>
        <v/>
      </c>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50"/>
    </row>
    <row r="5" spans="1:48" s="23" customFormat="1" ht="12.75" customHeight="1">
      <c r="A5" s="670" t="s">
        <v>29</v>
      </c>
      <c r="B5" s="671"/>
      <c r="C5" s="671"/>
      <c r="D5" s="671"/>
      <c r="E5" s="671"/>
      <c r="F5" s="672"/>
      <c r="G5" s="55" t="s">
        <v>7</v>
      </c>
      <c r="H5" s="676" t="str">
        <f>IF(基本情報入力シート!AN20="－","",基本情報入力シート!AN20)</f>
        <v>-</v>
      </c>
      <c r="I5" s="676"/>
      <c r="J5" s="676"/>
      <c r="K5" s="676"/>
      <c r="L5" s="67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3"/>
      <c r="B6" s="674"/>
      <c r="C6" s="674"/>
      <c r="D6" s="674"/>
      <c r="E6" s="674"/>
      <c r="F6" s="675"/>
      <c r="G6" s="684" t="str">
        <f>IF(基本情報入力シート!L20="","",基本情報入力シート!L20)</f>
        <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50"/>
    </row>
    <row r="7" spans="1:48" s="23" customFormat="1" ht="11.4" customHeight="1">
      <c r="A7" s="673"/>
      <c r="B7" s="674"/>
      <c r="C7" s="674"/>
      <c r="D7" s="674"/>
      <c r="E7" s="674"/>
      <c r="F7" s="675"/>
      <c r="G7" s="686" t="str">
        <f>IF(基本情報入力シート!L21="","",基本情報入力シート!L21)</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0"/>
    </row>
    <row r="8" spans="1:48" s="23" customFormat="1" ht="13.5" customHeight="1">
      <c r="A8" s="677" t="s">
        <v>4</v>
      </c>
      <c r="B8" s="678"/>
      <c r="C8" s="678"/>
      <c r="D8" s="678"/>
      <c r="E8" s="678"/>
      <c r="F8" s="679"/>
      <c r="G8" s="700" t="str">
        <f>IF(基本情報入力シート!L25="","",基本情報入力シート!L25)</f>
        <v/>
      </c>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50"/>
    </row>
    <row r="9" spans="1:48" s="23" customFormat="1">
      <c r="A9" s="673" t="s">
        <v>30</v>
      </c>
      <c r="B9" s="674"/>
      <c r="C9" s="674"/>
      <c r="D9" s="674"/>
      <c r="E9" s="674"/>
      <c r="F9" s="675"/>
      <c r="G9" s="702" t="str">
        <f>IF(基本情報入力シート!L26="","",基本情報入力シート!L26)</f>
        <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50"/>
    </row>
    <row r="10" spans="1:48" s="23" customFormat="1" ht="13.5" customHeight="1">
      <c r="A10" s="709" t="s">
        <v>31</v>
      </c>
      <c r="B10" s="709"/>
      <c r="C10" s="709"/>
      <c r="D10" s="709"/>
      <c r="E10" s="709"/>
      <c r="F10" s="709"/>
      <c r="G10" s="710" t="s">
        <v>16</v>
      </c>
      <c r="H10" s="711"/>
      <c r="I10" s="711"/>
      <c r="J10" s="711"/>
      <c r="K10" s="697" t="str">
        <f>IF(基本情報入力シート!L27="","",基本情報入力シート!L27)</f>
        <v/>
      </c>
      <c r="L10" s="698"/>
      <c r="M10" s="698"/>
      <c r="N10" s="698"/>
      <c r="O10" s="698"/>
      <c r="P10" s="698"/>
      <c r="Q10" s="698"/>
      <c r="R10" s="698"/>
      <c r="S10" s="698"/>
      <c r="T10" s="699"/>
      <c r="U10" s="688" t="s">
        <v>17</v>
      </c>
      <c r="V10" s="689"/>
      <c r="W10" s="689"/>
      <c r="X10" s="690"/>
      <c r="Y10" s="697" t="str">
        <f>IF(基本情報入力シート!L28="","",基本情報入力シート!L28)</f>
        <v/>
      </c>
      <c r="Z10" s="698"/>
      <c r="AA10" s="698"/>
      <c r="AB10" s="698"/>
      <c r="AC10" s="698"/>
      <c r="AD10" s="698"/>
      <c r="AE10" s="698"/>
      <c r="AF10" s="698"/>
      <c r="AG10" s="698"/>
      <c r="AH10" s="698"/>
      <c r="AI10" s="698"/>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29" t="s">
        <v>1913</v>
      </c>
      <c r="C13" s="629"/>
      <c r="D13" s="629"/>
      <c r="E13" s="629"/>
      <c r="F13" s="629"/>
      <c r="G13" s="629"/>
      <c r="H13" s="629"/>
      <c r="I13" s="629"/>
      <c r="J13" s="629"/>
      <c r="K13" s="629"/>
      <c r="L13" s="629"/>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c r="AK13" s="87"/>
      <c r="AL13" s="87"/>
      <c r="AM13" s="87"/>
      <c r="AN13" s="87"/>
      <c r="AO13" s="87"/>
      <c r="AP13" s="87"/>
      <c r="AQ13" s="87"/>
      <c r="AR13" s="87"/>
      <c r="AS13" s="87"/>
      <c r="AT13" s="87"/>
      <c r="AU13" s="87"/>
      <c r="AV13" s="87"/>
    </row>
    <row r="14" spans="1:48" ht="18" customHeight="1" thickBot="1">
      <c r="A14" s="51"/>
      <c r="B14" s="630" t="s">
        <v>2043</v>
      </c>
      <c r="C14" s="631"/>
      <c r="D14" s="631"/>
      <c r="E14" s="631"/>
      <c r="F14" s="631"/>
      <c r="G14" s="631"/>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501" t="str">
        <f>IF(G4="","",IF(COUNTIF(基本情報入力シート!AN58:AN157,"加算対象")=COUNTIFS('別紙様式2-3（個表） '!J15:J114,"&lt;&gt;",'別紙様式2-3（個表） '!AP15:AP114,"加算対象"),"○","×"))</f>
        <v/>
      </c>
      <c r="AI14" s="502"/>
      <c r="AJ14" s="38"/>
    </row>
    <row r="15" spans="1:48" ht="28.2" customHeight="1">
      <c r="A15" s="51"/>
      <c r="B15" s="714" t="s">
        <v>2421</v>
      </c>
      <c r="C15" s="714"/>
      <c r="D15" s="714"/>
      <c r="E15" s="714"/>
      <c r="F15" s="714"/>
      <c r="G15" s="714"/>
      <c r="H15" s="714"/>
      <c r="I15" s="714"/>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32" t="s">
        <v>2383</v>
      </c>
      <c r="C18" s="632"/>
      <c r="D18" s="632"/>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632"/>
      <c r="AG18" s="630"/>
      <c r="AH18" s="50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02"/>
      <c r="AJ18" s="191"/>
      <c r="AK18" s="259"/>
      <c r="AR18" s="25"/>
    </row>
    <row r="19" spans="1:53" ht="53.4" customHeight="1">
      <c r="A19" s="51"/>
      <c r="B19" s="722" t="s">
        <v>2422</v>
      </c>
      <c r="C19" s="722"/>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23" t="s">
        <v>2544</v>
      </c>
      <c r="C22" s="651"/>
      <c r="D22" s="651"/>
      <c r="E22" s="651"/>
      <c r="F22" s="651"/>
      <c r="G22" s="651"/>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50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02"/>
      <c r="AJ22" s="191"/>
      <c r="AK22" s="259"/>
      <c r="AR22" s="25"/>
    </row>
    <row r="23" spans="1:53" ht="33" customHeight="1" thickBot="1">
      <c r="A23" s="51"/>
      <c r="B23" s="707" t="s">
        <v>2423</v>
      </c>
      <c r="C23" s="651"/>
      <c r="D23" s="651"/>
      <c r="E23" s="651"/>
      <c r="F23" s="651"/>
      <c r="G23" s="651"/>
      <c r="H23" s="651"/>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2"/>
      <c r="AH23" s="501" t="str">
        <f>IF(OR(G4="",COUNTIF('別紙様式2-3（個表） '!L12:L114,"職場環境改善の取組を行っている")=0),"",IF(OR(B24="✓",B25="✓", B26="✓"),"○", "×"))</f>
        <v/>
      </c>
      <c r="AI23" s="502"/>
      <c r="AJ23" s="189"/>
      <c r="AK23" s="259"/>
      <c r="AR23" s="25"/>
      <c r="BA23" s="46" t="str">
        <f>'別紙様式2-2（処遇改善加算対象外サービス　総括表）'!AW17</f>
        <v/>
      </c>
    </row>
    <row r="24" spans="1:53" ht="19.95" customHeight="1">
      <c r="A24" s="33"/>
      <c r="B24" s="75"/>
      <c r="C24" s="647" t="s">
        <v>2424</v>
      </c>
      <c r="D24" s="648"/>
      <c r="E24" s="648"/>
      <c r="F24" s="648"/>
      <c r="G24" s="648"/>
      <c r="H24" s="648"/>
      <c r="I24" s="648"/>
      <c r="J24" s="648"/>
      <c r="K24" s="648"/>
      <c r="L24" s="648"/>
      <c r="M24" s="648"/>
      <c r="N24" s="648"/>
      <c r="O24" s="648"/>
      <c r="P24" s="648"/>
      <c r="Q24" s="648"/>
      <c r="R24" s="648"/>
      <c r="S24" s="648"/>
      <c r="T24" s="648"/>
      <c r="U24" s="648"/>
      <c r="V24" s="648"/>
      <c r="W24" s="648"/>
      <c r="X24" s="648"/>
      <c r="Y24" s="648"/>
      <c r="Z24" s="648"/>
      <c r="AA24" s="648"/>
      <c r="AB24" s="648"/>
      <c r="AC24" s="648"/>
      <c r="AD24" s="648"/>
      <c r="AE24" s="648"/>
      <c r="AF24" s="648"/>
      <c r="AG24" s="648"/>
      <c r="AH24" s="648"/>
      <c r="AI24" s="649"/>
      <c r="AJ24" s="38"/>
      <c r="AR24" s="25"/>
    </row>
    <row r="25" spans="1:53" ht="19.95" customHeight="1">
      <c r="A25" s="33"/>
      <c r="B25" s="73"/>
      <c r="C25" s="650" t="s">
        <v>2425</v>
      </c>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2"/>
      <c r="AJ25" s="38"/>
      <c r="AR25" s="25"/>
    </row>
    <row r="26" spans="1:53" ht="19.95" customHeight="1" thickBot="1">
      <c r="A26" s="33"/>
      <c r="B26" s="74"/>
      <c r="C26" s="650" t="s">
        <v>2426</v>
      </c>
      <c r="D26" s="651"/>
      <c r="E26" s="651"/>
      <c r="F26" s="651"/>
      <c r="G26" s="651"/>
      <c r="H26" s="651"/>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2"/>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01" t="str">
        <f>IF(G4="","",IF(OR(AND(B30="✓",B31="✓",M32&lt;&gt;""),AND(B30="",B31="✓",M32&lt;&gt;""),AND(B30="✓",B31="",M32=""),),"○", "×"))</f>
        <v/>
      </c>
      <c r="AI28" s="502"/>
      <c r="AJ28" s="38"/>
      <c r="AR28" s="25"/>
    </row>
    <row r="29" spans="1:53" ht="21" customHeight="1" thickBot="1">
      <c r="A29" s="33"/>
      <c r="B29" s="715" t="s">
        <v>2389</v>
      </c>
      <c r="C29" s="631"/>
      <c r="D29" s="631"/>
      <c r="E29" s="631"/>
      <c r="F29" s="631"/>
      <c r="G29" s="631"/>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c r="AE29" s="631"/>
      <c r="AF29" s="631"/>
      <c r="AG29" s="631"/>
      <c r="AH29" s="631"/>
      <c r="AI29" s="637"/>
      <c r="AJ29" s="38"/>
      <c r="AR29" s="25"/>
    </row>
    <row r="30" spans="1:53" ht="19.95" customHeight="1">
      <c r="A30" s="33"/>
      <c r="B30" s="75"/>
      <c r="C30" s="647" t="s">
        <v>2428</v>
      </c>
      <c r="D30" s="648"/>
      <c r="E30" s="648"/>
      <c r="F30" s="648"/>
      <c r="G30" s="648"/>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8"/>
      <c r="AI30" s="649"/>
      <c r="AJ30" s="38"/>
      <c r="AR30" s="25"/>
    </row>
    <row r="31" spans="1:53" ht="19.95" customHeight="1" thickBot="1">
      <c r="A31" s="33"/>
      <c r="B31" s="74"/>
      <c r="C31" s="716" t="s">
        <v>2429</v>
      </c>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8"/>
      <c r="AJ31" s="38"/>
      <c r="AR31" s="25"/>
    </row>
    <row r="32" spans="1:53" ht="29.4" customHeight="1" thickBot="1">
      <c r="A32" s="33"/>
      <c r="B32" s="719" t="s">
        <v>2430</v>
      </c>
      <c r="C32" s="720"/>
      <c r="D32" s="720"/>
      <c r="E32" s="720"/>
      <c r="F32" s="720"/>
      <c r="G32" s="720"/>
      <c r="H32" s="720"/>
      <c r="I32" s="720"/>
      <c r="J32" s="720"/>
      <c r="K32" s="720"/>
      <c r="L32" s="721"/>
      <c r="M32" s="704"/>
      <c r="N32" s="705"/>
      <c r="O32" s="705"/>
      <c r="P32" s="705"/>
      <c r="Q32" s="705"/>
      <c r="R32" s="705"/>
      <c r="S32" s="705"/>
      <c r="T32" s="705"/>
      <c r="U32" s="705"/>
      <c r="V32" s="705"/>
      <c r="W32" s="705"/>
      <c r="X32" s="705"/>
      <c r="Y32" s="705"/>
      <c r="Z32" s="705"/>
      <c r="AA32" s="705"/>
      <c r="AB32" s="705"/>
      <c r="AC32" s="705"/>
      <c r="AD32" s="705"/>
      <c r="AE32" s="705"/>
      <c r="AF32" s="705"/>
      <c r="AG32" s="705"/>
      <c r="AH32" s="705"/>
      <c r="AI32" s="706"/>
      <c r="AJ32" s="38"/>
      <c r="AR32" s="25"/>
    </row>
    <row r="33" spans="1:48" ht="100.2" customHeight="1">
      <c r="A33" s="33"/>
      <c r="B33" s="713" t="s">
        <v>2515</v>
      </c>
      <c r="C33" s="713"/>
      <c r="D33" s="713"/>
      <c r="E33" s="713"/>
      <c r="F33" s="713"/>
      <c r="G33" s="713"/>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62" t="s">
        <v>67</v>
      </c>
      <c r="B36" s="662"/>
      <c r="C36" s="662"/>
      <c r="D36" s="662"/>
      <c r="E36" s="662"/>
      <c r="F36" s="662"/>
      <c r="G36" s="662"/>
      <c r="H36" s="662"/>
      <c r="I36" s="662"/>
      <c r="J36" s="662"/>
      <c r="K36" s="662"/>
      <c r="L36" s="662"/>
      <c r="M36" s="662"/>
      <c r="N36" s="662"/>
      <c r="O36" s="662"/>
      <c r="P36" s="662"/>
      <c r="Q36" s="662"/>
      <c r="R36" s="662"/>
      <c r="S36" s="662"/>
      <c r="T36" s="662"/>
      <c r="U36" s="662"/>
      <c r="V36" s="662"/>
      <c r="W36" s="662"/>
      <c r="X36" s="662"/>
      <c r="Y36" s="662"/>
      <c r="Z36" s="662"/>
      <c r="AA36" s="662"/>
      <c r="AB36" s="662"/>
      <c r="AC36" s="662"/>
      <c r="AD36" s="662"/>
      <c r="AE36" s="662"/>
      <c r="AF36" s="662"/>
      <c r="AG36" s="663"/>
      <c r="AH36" s="730" t="str" cm="1">
        <f t="array" ref="AH36">IF(G4="", "", IF(PRODUCT((A38:A44="✓")*1)=1,"○","×"))</f>
        <v/>
      </c>
      <c r="AI36" s="731"/>
      <c r="AJ36" s="30"/>
      <c r="AK36" s="727" t="s">
        <v>81</v>
      </c>
      <c r="AL36" s="728"/>
      <c r="AM36" s="728"/>
      <c r="AN36" s="728"/>
      <c r="AO36" s="728"/>
      <c r="AP36" s="728"/>
      <c r="AQ36" s="728"/>
      <c r="AR36" s="728"/>
      <c r="AS36" s="728"/>
      <c r="AT36" s="728"/>
      <c r="AU36" s="728"/>
      <c r="AV36" s="729"/>
    </row>
    <row r="37" spans="1:48" ht="14.25" customHeight="1" thickBot="1">
      <c r="A37" s="664" t="s">
        <v>82</v>
      </c>
      <c r="B37" s="665"/>
      <c r="C37" s="665"/>
      <c r="D37" s="665"/>
      <c r="E37" s="665"/>
      <c r="F37" s="665"/>
      <c r="G37" s="665"/>
      <c r="H37" s="665"/>
      <c r="I37" s="665"/>
      <c r="J37" s="665"/>
      <c r="K37" s="665"/>
      <c r="L37" s="665"/>
      <c r="M37" s="665"/>
      <c r="N37" s="665"/>
      <c r="O37" s="665"/>
      <c r="P37" s="665"/>
      <c r="Q37" s="665"/>
      <c r="R37" s="665"/>
      <c r="S37" s="665"/>
      <c r="T37" s="665"/>
      <c r="U37" s="665"/>
      <c r="V37" s="665"/>
      <c r="W37" s="665"/>
      <c r="X37" s="665"/>
      <c r="Y37" s="665"/>
      <c r="Z37" s="666"/>
      <c r="AA37" s="732" t="s">
        <v>83</v>
      </c>
      <c r="AB37" s="733"/>
      <c r="AC37" s="733"/>
      <c r="AD37" s="733"/>
      <c r="AE37" s="733"/>
      <c r="AF37" s="733"/>
      <c r="AG37" s="733"/>
      <c r="AH37" s="733"/>
      <c r="AI37" s="734"/>
      <c r="AJ37" s="33"/>
      <c r="AL37" s="26"/>
    </row>
    <row r="38" spans="1:48" ht="19.95" customHeight="1">
      <c r="A38" s="75"/>
      <c r="B38" s="633" t="s">
        <v>2384</v>
      </c>
      <c r="C38" s="634"/>
      <c r="D38" s="634"/>
      <c r="E38" s="634"/>
      <c r="F38" s="634"/>
      <c r="G38" s="634"/>
      <c r="H38" s="634"/>
      <c r="I38" s="634"/>
      <c r="J38" s="634"/>
      <c r="K38" s="634"/>
      <c r="L38" s="634"/>
      <c r="M38" s="634"/>
      <c r="N38" s="634"/>
      <c r="O38" s="634"/>
      <c r="P38" s="634"/>
      <c r="Q38" s="634"/>
      <c r="R38" s="634"/>
      <c r="S38" s="634"/>
      <c r="T38" s="634"/>
      <c r="U38" s="634"/>
      <c r="V38" s="634"/>
      <c r="W38" s="634"/>
      <c r="X38" s="634"/>
      <c r="Y38" s="634"/>
      <c r="Z38" s="635"/>
      <c r="AA38" s="638" t="s">
        <v>69</v>
      </c>
      <c r="AB38" s="639"/>
      <c r="AC38" s="639"/>
      <c r="AD38" s="639"/>
      <c r="AE38" s="639"/>
      <c r="AF38" s="639"/>
      <c r="AG38" s="639"/>
      <c r="AH38" s="639"/>
      <c r="AI38" s="640"/>
      <c r="AJ38" s="40"/>
    </row>
    <row r="39" spans="1:48" ht="19.95" customHeight="1">
      <c r="A39" s="73"/>
      <c r="B39" s="633" t="s">
        <v>2044</v>
      </c>
      <c r="C39" s="634"/>
      <c r="D39" s="634"/>
      <c r="E39" s="634"/>
      <c r="F39" s="634"/>
      <c r="G39" s="634"/>
      <c r="H39" s="634"/>
      <c r="I39" s="634"/>
      <c r="J39" s="634"/>
      <c r="K39" s="634"/>
      <c r="L39" s="634"/>
      <c r="M39" s="634"/>
      <c r="N39" s="634"/>
      <c r="O39" s="634"/>
      <c r="P39" s="634"/>
      <c r="Q39" s="634"/>
      <c r="R39" s="634"/>
      <c r="S39" s="634"/>
      <c r="T39" s="634"/>
      <c r="U39" s="634"/>
      <c r="V39" s="634"/>
      <c r="W39" s="634"/>
      <c r="X39" s="634"/>
      <c r="Y39" s="634"/>
      <c r="Z39" s="635"/>
      <c r="AA39" s="641" t="s">
        <v>69</v>
      </c>
      <c r="AB39" s="642"/>
      <c r="AC39" s="642"/>
      <c r="AD39" s="642"/>
      <c r="AE39" s="642"/>
      <c r="AF39" s="642"/>
      <c r="AG39" s="642"/>
      <c r="AH39" s="642"/>
      <c r="AI39" s="643"/>
      <c r="AJ39" s="40"/>
    </row>
    <row r="40" spans="1:48" ht="30" customHeight="1">
      <c r="A40" s="73"/>
      <c r="B40" s="644" t="s">
        <v>2045</v>
      </c>
      <c r="C40" s="645"/>
      <c r="D40" s="645"/>
      <c r="E40" s="645"/>
      <c r="F40" s="645"/>
      <c r="G40" s="645"/>
      <c r="H40" s="645"/>
      <c r="I40" s="645"/>
      <c r="J40" s="645"/>
      <c r="K40" s="645"/>
      <c r="L40" s="645"/>
      <c r="M40" s="645"/>
      <c r="N40" s="645"/>
      <c r="O40" s="645"/>
      <c r="P40" s="645"/>
      <c r="Q40" s="645"/>
      <c r="R40" s="645"/>
      <c r="S40" s="645"/>
      <c r="T40" s="645"/>
      <c r="U40" s="645"/>
      <c r="V40" s="645"/>
      <c r="W40" s="645"/>
      <c r="X40" s="645"/>
      <c r="Y40" s="645"/>
      <c r="Z40" s="646"/>
      <c r="AA40" s="641" t="s">
        <v>85</v>
      </c>
      <c r="AB40" s="642"/>
      <c r="AC40" s="642"/>
      <c r="AD40" s="642"/>
      <c r="AE40" s="642"/>
      <c r="AF40" s="642"/>
      <c r="AG40" s="642"/>
      <c r="AH40" s="642"/>
      <c r="AI40" s="643"/>
      <c r="AJ40" s="30"/>
    </row>
    <row r="41" spans="1:48" ht="30" customHeight="1">
      <c r="A41" s="73"/>
      <c r="B41" s="633" t="s">
        <v>68</v>
      </c>
      <c r="C41" s="634"/>
      <c r="D41" s="634"/>
      <c r="E41" s="634"/>
      <c r="F41" s="634"/>
      <c r="G41" s="634"/>
      <c r="H41" s="634"/>
      <c r="I41" s="634"/>
      <c r="J41" s="634"/>
      <c r="K41" s="634"/>
      <c r="L41" s="634"/>
      <c r="M41" s="634"/>
      <c r="N41" s="634"/>
      <c r="O41" s="634"/>
      <c r="P41" s="634"/>
      <c r="Q41" s="634"/>
      <c r="R41" s="634"/>
      <c r="S41" s="634"/>
      <c r="T41" s="634"/>
      <c r="U41" s="634"/>
      <c r="V41" s="634"/>
      <c r="W41" s="634"/>
      <c r="X41" s="634"/>
      <c r="Y41" s="634"/>
      <c r="Z41" s="635"/>
      <c r="AA41" s="638" t="s">
        <v>69</v>
      </c>
      <c r="AB41" s="639"/>
      <c r="AC41" s="639"/>
      <c r="AD41" s="639"/>
      <c r="AE41" s="639"/>
      <c r="AF41" s="639"/>
      <c r="AG41" s="639"/>
      <c r="AH41" s="639"/>
      <c r="AI41" s="640"/>
      <c r="AJ41" s="30"/>
      <c r="AK41" s="26"/>
    </row>
    <row r="42" spans="1:48" ht="30" customHeight="1">
      <c r="A42" s="73"/>
      <c r="B42" s="633" t="s">
        <v>70</v>
      </c>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5"/>
      <c r="AA42" s="641" t="s">
        <v>71</v>
      </c>
      <c r="AB42" s="642"/>
      <c r="AC42" s="642"/>
      <c r="AD42" s="642"/>
      <c r="AE42" s="642"/>
      <c r="AF42" s="642"/>
      <c r="AG42" s="642"/>
      <c r="AH42" s="642"/>
      <c r="AI42" s="643"/>
      <c r="AJ42" s="30"/>
      <c r="AK42" s="26"/>
      <c r="AL42" s="27"/>
    </row>
    <row r="43" spans="1:48" ht="19.95" customHeight="1">
      <c r="A43" s="73"/>
      <c r="B43" s="644" t="s">
        <v>86</v>
      </c>
      <c r="C43" s="645"/>
      <c r="D43" s="645"/>
      <c r="E43" s="645"/>
      <c r="F43" s="645"/>
      <c r="G43" s="645"/>
      <c r="H43" s="645"/>
      <c r="I43" s="645"/>
      <c r="J43" s="645"/>
      <c r="K43" s="645"/>
      <c r="L43" s="645"/>
      <c r="M43" s="645"/>
      <c r="N43" s="645"/>
      <c r="O43" s="645"/>
      <c r="P43" s="645"/>
      <c r="Q43" s="645"/>
      <c r="R43" s="645"/>
      <c r="S43" s="645"/>
      <c r="T43" s="645"/>
      <c r="U43" s="645"/>
      <c r="V43" s="645"/>
      <c r="W43" s="645"/>
      <c r="X43" s="645"/>
      <c r="Y43" s="645"/>
      <c r="Z43" s="646"/>
      <c r="AA43" s="638" t="s">
        <v>72</v>
      </c>
      <c r="AB43" s="639"/>
      <c r="AC43" s="639"/>
      <c r="AD43" s="639"/>
      <c r="AE43" s="639"/>
      <c r="AF43" s="639"/>
      <c r="AG43" s="639"/>
      <c r="AH43" s="639"/>
      <c r="AI43" s="640"/>
      <c r="AJ43" s="30"/>
      <c r="AK43" s="26"/>
      <c r="AL43" s="27"/>
    </row>
    <row r="44" spans="1:48" ht="19.95" customHeight="1" thickBot="1">
      <c r="A44" s="76"/>
      <c r="B44" s="636" t="s">
        <v>2046</v>
      </c>
      <c r="C44" s="631"/>
      <c r="D44" s="631"/>
      <c r="E44" s="631"/>
      <c r="F44" s="631"/>
      <c r="G44" s="631"/>
      <c r="H44" s="631"/>
      <c r="I44" s="631"/>
      <c r="J44" s="631"/>
      <c r="K44" s="631"/>
      <c r="L44" s="631"/>
      <c r="M44" s="631"/>
      <c r="N44" s="631"/>
      <c r="O44" s="631"/>
      <c r="P44" s="631"/>
      <c r="Q44" s="631"/>
      <c r="R44" s="631"/>
      <c r="S44" s="631"/>
      <c r="T44" s="631"/>
      <c r="U44" s="631"/>
      <c r="V44" s="631"/>
      <c r="W44" s="631"/>
      <c r="X44" s="631"/>
      <c r="Y44" s="631"/>
      <c r="Z44" s="637"/>
      <c r="AA44" s="638" t="s">
        <v>69</v>
      </c>
      <c r="AB44" s="639"/>
      <c r="AC44" s="639"/>
      <c r="AD44" s="639"/>
      <c r="AE44" s="639"/>
      <c r="AF44" s="639"/>
      <c r="AG44" s="639"/>
      <c r="AH44" s="639"/>
      <c r="AI44" s="64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67" t="str">
        <f>IF(G4="","",AH14)</f>
        <v/>
      </c>
      <c r="AF50" s="668"/>
      <c r="AG50" s="668"/>
      <c r="AH50" s="668"/>
      <c r="AI50" s="668"/>
      <c r="AJ50" s="669"/>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67" t="str">
        <f>IF(G4="","",AH18)</f>
        <v/>
      </c>
      <c r="AF51" s="668"/>
      <c r="AG51" s="668"/>
      <c r="AH51" s="668"/>
      <c r="AI51" s="668"/>
      <c r="AJ51" s="669"/>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67" t="str">
        <f>IF(G4="","",IF(AND(AH22&lt;&gt;"×",AH23&lt;&gt;"×"),"○","×"))</f>
        <v/>
      </c>
      <c r="AF52" s="668"/>
      <c r="AG52" s="668"/>
      <c r="AH52" s="668"/>
      <c r="AI52" s="668"/>
      <c r="AJ52" s="669"/>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67" t="str">
        <f>IF(G4="","",AH28)</f>
        <v/>
      </c>
      <c r="AF53" s="668"/>
      <c r="AG53" s="668"/>
      <c r="AH53" s="668"/>
      <c r="AI53" s="668"/>
      <c r="AJ53" s="669"/>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67" t="str">
        <f>AH36</f>
        <v/>
      </c>
      <c r="AF55" s="668"/>
      <c r="AG55" s="668"/>
      <c r="AH55" s="668"/>
      <c r="AI55" s="668"/>
      <c r="AJ55" s="669"/>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68" t="str">
        <f>'別紙様式2-3（個表） '!V13</f>
        <v/>
      </c>
      <c r="AF57" s="668"/>
      <c r="AG57" s="668"/>
      <c r="AH57" s="668"/>
      <c r="AI57" s="668"/>
      <c r="AJ57" s="669"/>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67" t="str">
        <f>'別紙様式2-3（個表） '!V14</f>
        <v/>
      </c>
      <c r="AF58" s="668"/>
      <c r="AG58" s="668"/>
      <c r="AH58" s="668"/>
      <c r="AI58" s="668"/>
      <c r="AJ58" s="669"/>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8" t="s">
        <v>24</v>
      </c>
      <c r="B62" s="708"/>
      <c r="C62" s="712" t="s">
        <v>1915</v>
      </c>
      <c r="D62" s="712"/>
      <c r="E62" s="712"/>
      <c r="F62" s="712"/>
      <c r="G62" s="712"/>
      <c r="H62" s="654" t="s">
        <v>32</v>
      </c>
      <c r="I62" s="654"/>
      <c r="J62" s="654"/>
      <c r="K62" s="654"/>
      <c r="L62" s="654" t="s">
        <v>33</v>
      </c>
      <c r="M62" s="654"/>
      <c r="N62" s="654"/>
      <c r="O62" s="654"/>
      <c r="P62" s="712" t="s">
        <v>34</v>
      </c>
      <c r="Q62" s="712"/>
      <c r="R62" s="712"/>
      <c r="S62" s="712"/>
      <c r="T62" s="653" t="s">
        <v>1916</v>
      </c>
      <c r="U62" s="653"/>
      <c r="V62" s="653"/>
      <c r="W62" s="653"/>
      <c r="X62" s="653"/>
      <c r="Y62" s="653"/>
      <c r="Z62" s="653"/>
      <c r="AA62" s="735" t="s">
        <v>1917</v>
      </c>
      <c r="AB62" s="736"/>
      <c r="AC62" s="736"/>
      <c r="AD62" s="736"/>
      <c r="AE62" s="736"/>
      <c r="AF62" s="736"/>
      <c r="AG62" s="736"/>
      <c r="AH62" s="736"/>
      <c r="AI62" s="736"/>
      <c r="AJ62" s="737"/>
    </row>
    <row r="63" spans="1:53" ht="24.6" customHeight="1" thickBot="1">
      <c r="A63" s="738" t="str">
        <f>AE1</f>
        <v>福島県</v>
      </c>
      <c r="B63" s="738"/>
      <c r="C63" s="739">
        <f>IFERROR(SUMIF('別紙様式2-3（個表） '!AP15:AP114,"加算対象",'別紙様式2-3（個表） '!P15:P114), "未入力あり")</f>
        <v>0</v>
      </c>
      <c r="D63" s="739"/>
      <c r="E63" s="739"/>
      <c r="F63" s="739"/>
      <c r="G63" s="739"/>
      <c r="H63" s="655">
        <f>IFERROR(SUMIF('別紙様式2-3（個表） '!AP15:AP114,"加算対象",'別紙様式2-3（個表） '!Q15:Q114), "未入力あり")</f>
        <v>0</v>
      </c>
      <c r="I63" s="655"/>
      <c r="J63" s="655"/>
      <c r="K63" s="655"/>
      <c r="L63" s="655">
        <f>IFERROR(SUMIF('別紙様式2-3（個表） '!AP15:AP114,"加算対象",'別紙様式2-3（個表） '!R15:R114), "未入力あり")</f>
        <v>0</v>
      </c>
      <c r="M63" s="655"/>
      <c r="N63" s="655"/>
      <c r="O63" s="655"/>
      <c r="P63" s="655">
        <f>IFERROR(SUMIF('別紙様式2-3（個表） '!AP15:AP114,"加算対象",'別紙様式2-3（個表） '!S15:S114), "未入力あり")</f>
        <v>0</v>
      </c>
      <c r="Q63" s="655"/>
      <c r="R63" s="655"/>
      <c r="S63" s="655"/>
      <c r="T63" s="653" t="str">
        <f>IFERROR(IF(H63="", "",VLOOKUP("○",'別紙様式2-3（個表） '!T15:AI114, 16, FALSE)), "未記入")</f>
        <v>未記入</v>
      </c>
      <c r="U63" s="653"/>
      <c r="V63" s="653"/>
      <c r="W63" s="653"/>
      <c r="X63" s="653"/>
      <c r="Y63" s="653"/>
      <c r="Z63" s="653"/>
      <c r="AA63" s="740" t="str">
        <f>IF(COUNTIF('別紙様式2-3（個表） '!U15:U114,"○")=1, "はい", "いいえ")</f>
        <v>いいえ</v>
      </c>
      <c r="AB63" s="741"/>
      <c r="AC63" s="741"/>
      <c r="AD63" s="741"/>
      <c r="AE63" s="741"/>
      <c r="AF63" s="741"/>
      <c r="AG63" s="741"/>
      <c r="AH63" s="741"/>
      <c r="AI63" s="741"/>
      <c r="AJ63" s="742"/>
      <c r="AK63" s="724"/>
      <c r="AL63" s="725"/>
      <c r="AM63" s="725"/>
      <c r="AN63" s="725"/>
      <c r="AO63" s="725"/>
      <c r="AP63" s="725"/>
      <c r="AQ63" s="725"/>
      <c r="AR63" s="725"/>
      <c r="AS63" s="725"/>
      <c r="AT63" s="725"/>
      <c r="AU63" s="725"/>
      <c r="AV63" s="72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8"/>
      <c r="B71" s="628"/>
      <c r="C71" s="626"/>
      <c r="D71" s="626"/>
      <c r="E71" s="626"/>
      <c r="F71" s="626"/>
      <c r="G71" s="626"/>
      <c r="H71" s="627"/>
      <c r="I71" s="627"/>
      <c r="J71" s="627"/>
      <c r="K71" s="627"/>
      <c r="L71" s="627"/>
      <c r="M71" s="627"/>
      <c r="N71" s="627"/>
      <c r="O71" s="627"/>
      <c r="P71" s="627"/>
      <c r="Q71" s="627"/>
      <c r="R71" s="627"/>
      <c r="S71" s="627"/>
      <c r="T71" s="656"/>
      <c r="U71" s="656"/>
      <c r="V71" s="656"/>
      <c r="W71" s="656"/>
      <c r="X71" s="656"/>
      <c r="Y71" s="656"/>
      <c r="Z71" s="656"/>
      <c r="AA71" s="656"/>
      <c r="AB71" s="656"/>
      <c r="AC71" s="656"/>
      <c r="AD71" s="656"/>
      <c r="AE71" s="61"/>
      <c r="AF71" s="61"/>
      <c r="AG71" s="61"/>
      <c r="AH71" s="61"/>
      <c r="AI71" s="61"/>
      <c r="AJ71" s="61"/>
    </row>
    <row r="72" spans="1:36" ht="13.95" customHeight="1">
      <c r="A72" s="628"/>
      <c r="B72" s="628"/>
      <c r="C72" s="626"/>
      <c r="D72" s="626"/>
      <c r="E72" s="626"/>
      <c r="F72" s="626"/>
      <c r="G72" s="626"/>
      <c r="H72" s="627"/>
      <c r="I72" s="627"/>
      <c r="J72" s="627"/>
      <c r="K72" s="627"/>
      <c r="L72" s="627"/>
      <c r="M72" s="627"/>
      <c r="N72" s="627"/>
      <c r="O72" s="627"/>
      <c r="P72" s="627"/>
      <c r="Q72" s="627"/>
      <c r="R72" s="627"/>
      <c r="S72" s="627"/>
      <c r="T72" s="656"/>
      <c r="U72" s="656"/>
      <c r="V72" s="656"/>
      <c r="W72" s="656"/>
      <c r="X72" s="656"/>
      <c r="Y72" s="656"/>
      <c r="Z72" s="656"/>
      <c r="AA72" s="656"/>
      <c r="AB72" s="656"/>
      <c r="AC72" s="656"/>
      <c r="AD72" s="656"/>
      <c r="AE72" s="61"/>
      <c r="AF72" s="61"/>
      <c r="AG72" s="61"/>
      <c r="AH72" s="61"/>
      <c r="AI72" s="61"/>
      <c r="AJ72" s="61"/>
    </row>
    <row r="73" spans="1:36" ht="13.95" customHeight="1">
      <c r="A73" s="628"/>
      <c r="B73" s="628"/>
      <c r="C73" s="626"/>
      <c r="D73" s="626"/>
      <c r="E73" s="626"/>
      <c r="F73" s="626"/>
      <c r="G73" s="626"/>
      <c r="H73" s="627"/>
      <c r="I73" s="627"/>
      <c r="J73" s="627"/>
      <c r="K73" s="627"/>
      <c r="L73" s="627"/>
      <c r="M73" s="627"/>
      <c r="N73" s="627"/>
      <c r="O73" s="627"/>
      <c r="P73" s="627"/>
      <c r="Q73" s="627"/>
      <c r="R73" s="627"/>
      <c r="S73" s="627"/>
      <c r="T73" s="656"/>
      <c r="U73" s="656"/>
      <c r="V73" s="656"/>
      <c r="W73" s="656"/>
      <c r="X73" s="656"/>
      <c r="Y73" s="656"/>
      <c r="Z73" s="656"/>
      <c r="AA73" s="656"/>
      <c r="AB73" s="656"/>
      <c r="AC73" s="656"/>
      <c r="AD73" s="656"/>
      <c r="AE73" s="61"/>
      <c r="AF73" s="61"/>
      <c r="AG73" s="61"/>
      <c r="AH73" s="61"/>
      <c r="AI73" s="61"/>
      <c r="AJ73" s="61"/>
    </row>
    <row r="74" spans="1:36" ht="13.95" customHeight="1">
      <c r="A74" s="628"/>
      <c r="B74" s="628"/>
      <c r="C74" s="626"/>
      <c r="D74" s="626"/>
      <c r="E74" s="626"/>
      <c r="F74" s="626"/>
      <c r="G74" s="626"/>
      <c r="H74" s="627"/>
      <c r="I74" s="627"/>
      <c r="J74" s="627"/>
      <c r="K74" s="627"/>
      <c r="L74" s="627"/>
      <c r="M74" s="627"/>
      <c r="N74" s="627"/>
      <c r="O74" s="627"/>
      <c r="P74" s="627"/>
      <c r="Q74" s="627"/>
      <c r="R74" s="627"/>
      <c r="S74" s="627"/>
      <c r="T74" s="656"/>
      <c r="U74" s="656"/>
      <c r="V74" s="656"/>
      <c r="W74" s="656"/>
      <c r="X74" s="656"/>
      <c r="Y74" s="656"/>
      <c r="Z74" s="656"/>
      <c r="AA74" s="656"/>
      <c r="AB74" s="656"/>
      <c r="AC74" s="656"/>
      <c r="AD74" s="656"/>
      <c r="AE74" s="61"/>
      <c r="AF74" s="61"/>
      <c r="AG74" s="61"/>
      <c r="AH74" s="61"/>
      <c r="AI74" s="61"/>
      <c r="AJ74" s="61"/>
    </row>
    <row r="75" spans="1:36" ht="13.95" customHeight="1">
      <c r="A75" s="628"/>
      <c r="B75" s="628"/>
      <c r="C75" s="626"/>
      <c r="D75" s="626"/>
      <c r="E75" s="626"/>
      <c r="F75" s="626"/>
      <c r="G75" s="626"/>
      <c r="H75" s="627"/>
      <c r="I75" s="627"/>
      <c r="J75" s="627"/>
      <c r="K75" s="627"/>
      <c r="L75" s="627"/>
      <c r="M75" s="627"/>
      <c r="N75" s="627"/>
      <c r="O75" s="627"/>
      <c r="P75" s="627"/>
      <c r="Q75" s="627"/>
      <c r="R75" s="627"/>
      <c r="S75" s="627"/>
      <c r="T75" s="656"/>
      <c r="U75" s="656"/>
      <c r="V75" s="656"/>
      <c r="W75" s="656"/>
      <c r="X75" s="656"/>
      <c r="Y75" s="656"/>
      <c r="Z75" s="656"/>
      <c r="AA75" s="656"/>
      <c r="AB75" s="656"/>
      <c r="AC75" s="656"/>
      <c r="AD75" s="656"/>
      <c r="AE75" s="61"/>
      <c r="AF75" s="61"/>
      <c r="AG75" s="61"/>
      <c r="AH75" s="61"/>
      <c r="AI75" s="61"/>
      <c r="AJ75" s="61"/>
    </row>
    <row r="76" spans="1:36" ht="13.95" customHeight="1">
      <c r="A76" s="628"/>
      <c r="B76" s="628"/>
      <c r="C76" s="626"/>
      <c r="D76" s="626"/>
      <c r="E76" s="626"/>
      <c r="F76" s="626"/>
      <c r="G76" s="626"/>
      <c r="H76" s="627"/>
      <c r="I76" s="627"/>
      <c r="J76" s="627"/>
      <c r="K76" s="627"/>
      <c r="L76" s="627"/>
      <c r="M76" s="627"/>
      <c r="N76" s="627"/>
      <c r="O76" s="627"/>
      <c r="P76" s="627"/>
      <c r="Q76" s="627"/>
      <c r="R76" s="627"/>
      <c r="S76" s="627"/>
      <c r="T76" s="656"/>
      <c r="U76" s="656"/>
      <c r="V76" s="656"/>
      <c r="W76" s="656"/>
      <c r="X76" s="656"/>
      <c r="Y76" s="656"/>
      <c r="Z76" s="656"/>
      <c r="AA76" s="656"/>
      <c r="AB76" s="656"/>
      <c r="AC76" s="656"/>
      <c r="AD76" s="656"/>
      <c r="AE76" s="61"/>
      <c r="AF76" s="61"/>
      <c r="AG76" s="61"/>
      <c r="AH76" s="61"/>
      <c r="AI76" s="61"/>
      <c r="AJ76" s="61"/>
    </row>
    <row r="77" spans="1:36" ht="13.95" customHeight="1">
      <c r="A77" s="628"/>
      <c r="B77" s="628"/>
      <c r="C77" s="626"/>
      <c r="D77" s="626"/>
      <c r="E77" s="626"/>
      <c r="F77" s="626"/>
      <c r="G77" s="626"/>
      <c r="H77" s="627"/>
      <c r="I77" s="627"/>
      <c r="J77" s="627"/>
      <c r="K77" s="627"/>
      <c r="L77" s="627"/>
      <c r="M77" s="627"/>
      <c r="N77" s="627"/>
      <c r="O77" s="627"/>
      <c r="P77" s="627"/>
      <c r="Q77" s="627"/>
      <c r="R77" s="627"/>
      <c r="S77" s="627"/>
      <c r="T77" s="656"/>
      <c r="U77" s="656"/>
      <c r="V77" s="656"/>
      <c r="W77" s="656"/>
      <c r="X77" s="656"/>
      <c r="Y77" s="656"/>
      <c r="Z77" s="656"/>
      <c r="AA77" s="656"/>
      <c r="AB77" s="656"/>
      <c r="AC77" s="656"/>
      <c r="AD77" s="656"/>
      <c r="AE77" s="61"/>
      <c r="AF77" s="61"/>
      <c r="AG77" s="61"/>
      <c r="AH77" s="61"/>
      <c r="AI77" s="61"/>
      <c r="AJ77" s="61"/>
    </row>
    <row r="78" spans="1:36" ht="13.95" customHeight="1">
      <c r="A78" s="628"/>
      <c r="B78" s="628"/>
      <c r="C78" s="626"/>
      <c r="D78" s="626"/>
      <c r="E78" s="626"/>
      <c r="F78" s="626"/>
      <c r="G78" s="626"/>
      <c r="H78" s="627"/>
      <c r="I78" s="627"/>
      <c r="J78" s="627"/>
      <c r="K78" s="627"/>
      <c r="L78" s="627"/>
      <c r="M78" s="627"/>
      <c r="N78" s="627"/>
      <c r="O78" s="627"/>
      <c r="P78" s="627"/>
      <c r="Q78" s="627"/>
      <c r="R78" s="627"/>
      <c r="S78" s="627"/>
      <c r="T78" s="656"/>
      <c r="U78" s="656"/>
      <c r="V78" s="656"/>
      <c r="W78" s="656"/>
      <c r="X78" s="656"/>
      <c r="Y78" s="656"/>
      <c r="Z78" s="656"/>
      <c r="AA78" s="656"/>
      <c r="AB78" s="656"/>
      <c r="AC78" s="656"/>
      <c r="AD78" s="656"/>
      <c r="AE78" s="61"/>
      <c r="AF78" s="61"/>
      <c r="AG78" s="61"/>
      <c r="AH78" s="61"/>
      <c r="AI78" s="61"/>
      <c r="AJ78" s="61"/>
    </row>
    <row r="79" spans="1:36" ht="13.95" customHeight="1">
      <c r="A79" s="628"/>
      <c r="B79" s="628"/>
      <c r="C79" s="626"/>
      <c r="D79" s="626"/>
      <c r="E79" s="626"/>
      <c r="F79" s="626"/>
      <c r="G79" s="626"/>
      <c r="H79" s="627"/>
      <c r="I79" s="627"/>
      <c r="J79" s="627"/>
      <c r="K79" s="627"/>
      <c r="L79" s="627"/>
      <c r="M79" s="627"/>
      <c r="N79" s="627"/>
      <c r="O79" s="627"/>
      <c r="P79" s="627"/>
      <c r="Q79" s="627"/>
      <c r="R79" s="627"/>
      <c r="S79" s="627"/>
      <c r="T79" s="656"/>
      <c r="U79" s="656"/>
      <c r="V79" s="656"/>
      <c r="W79" s="656"/>
      <c r="X79" s="656"/>
      <c r="Y79" s="656"/>
      <c r="Z79" s="656"/>
      <c r="AA79" s="656"/>
      <c r="AB79" s="656"/>
      <c r="AC79" s="656"/>
      <c r="AD79" s="656"/>
      <c r="AE79" s="61"/>
      <c r="AF79" s="61"/>
      <c r="AG79" s="61"/>
      <c r="AH79" s="61"/>
      <c r="AI79" s="61"/>
      <c r="AJ79" s="61"/>
    </row>
    <row r="80" spans="1:36" ht="13.95" customHeight="1">
      <c r="A80" s="628"/>
      <c r="B80" s="628"/>
      <c r="C80" s="626"/>
      <c r="D80" s="626"/>
      <c r="E80" s="626"/>
      <c r="F80" s="626"/>
      <c r="G80" s="626"/>
      <c r="H80" s="627"/>
      <c r="I80" s="627"/>
      <c r="J80" s="627"/>
      <c r="K80" s="627"/>
      <c r="L80" s="627"/>
      <c r="M80" s="627"/>
      <c r="N80" s="627"/>
      <c r="O80" s="627"/>
      <c r="P80" s="627"/>
      <c r="Q80" s="627"/>
      <c r="R80" s="627"/>
      <c r="S80" s="627"/>
      <c r="T80" s="656"/>
      <c r="U80" s="656"/>
      <c r="V80" s="656"/>
      <c r="W80" s="656"/>
      <c r="X80" s="656"/>
      <c r="Y80" s="656"/>
      <c r="Z80" s="656"/>
      <c r="AA80" s="656"/>
      <c r="AB80" s="656"/>
      <c r="AC80" s="656"/>
      <c r="AD80" s="656"/>
      <c r="AE80" s="61"/>
      <c r="AF80" s="61"/>
      <c r="AG80" s="61"/>
      <c r="AH80" s="61"/>
      <c r="AI80" s="61"/>
      <c r="AJ80" s="61"/>
    </row>
    <row r="81" spans="1:36" ht="13.95" customHeight="1">
      <c r="A81" s="628"/>
      <c r="B81" s="628"/>
      <c r="C81" s="626"/>
      <c r="D81" s="626"/>
      <c r="E81" s="626"/>
      <c r="F81" s="626"/>
      <c r="G81" s="626"/>
      <c r="H81" s="627"/>
      <c r="I81" s="627"/>
      <c r="J81" s="627"/>
      <c r="K81" s="627"/>
      <c r="L81" s="627"/>
      <c r="M81" s="627"/>
      <c r="N81" s="627"/>
      <c r="O81" s="627"/>
      <c r="P81" s="627"/>
      <c r="Q81" s="627"/>
      <c r="R81" s="627"/>
      <c r="S81" s="627"/>
      <c r="T81" s="656"/>
      <c r="U81" s="656"/>
      <c r="V81" s="656"/>
      <c r="W81" s="656"/>
      <c r="X81" s="656"/>
      <c r="Y81" s="656"/>
      <c r="Z81" s="656"/>
      <c r="AA81" s="656"/>
      <c r="AB81" s="656"/>
      <c r="AC81" s="656"/>
      <c r="AD81" s="656"/>
      <c r="AE81" s="61"/>
      <c r="AF81" s="61"/>
      <c r="AG81" s="61"/>
      <c r="AH81" s="61"/>
      <c r="AI81" s="61"/>
      <c r="AJ81" s="61"/>
    </row>
    <row r="82" spans="1:36" ht="13.95" customHeight="1">
      <c r="A82" s="628"/>
      <c r="B82" s="628"/>
      <c r="C82" s="626"/>
      <c r="D82" s="626"/>
      <c r="E82" s="626"/>
      <c r="F82" s="626"/>
      <c r="G82" s="626"/>
      <c r="H82" s="627"/>
      <c r="I82" s="627"/>
      <c r="J82" s="627"/>
      <c r="K82" s="627"/>
      <c r="L82" s="627"/>
      <c r="M82" s="627"/>
      <c r="N82" s="627"/>
      <c r="O82" s="627"/>
      <c r="P82" s="627"/>
      <c r="Q82" s="627"/>
      <c r="R82" s="627"/>
      <c r="S82" s="627"/>
      <c r="T82" s="656"/>
      <c r="U82" s="656"/>
      <c r="V82" s="656"/>
      <c r="W82" s="656"/>
      <c r="X82" s="656"/>
      <c r="Y82" s="656"/>
      <c r="Z82" s="656"/>
      <c r="AA82" s="656"/>
      <c r="AB82" s="656"/>
      <c r="AC82" s="656"/>
      <c r="AD82" s="656"/>
      <c r="AE82" s="61"/>
      <c r="AF82" s="61"/>
      <c r="AG82" s="61"/>
      <c r="AH82" s="61"/>
      <c r="AI82" s="61"/>
      <c r="AJ82" s="61"/>
    </row>
    <row r="83" spans="1:36" ht="13.95" customHeight="1">
      <c r="A83" s="628"/>
      <c r="B83" s="628"/>
      <c r="C83" s="626"/>
      <c r="D83" s="626"/>
      <c r="E83" s="626"/>
      <c r="F83" s="626"/>
      <c r="G83" s="626"/>
      <c r="H83" s="627"/>
      <c r="I83" s="627"/>
      <c r="J83" s="627"/>
      <c r="K83" s="627"/>
      <c r="L83" s="627"/>
      <c r="M83" s="627"/>
      <c r="N83" s="627"/>
      <c r="O83" s="627"/>
      <c r="P83" s="627"/>
      <c r="Q83" s="627"/>
      <c r="R83" s="627"/>
      <c r="S83" s="627"/>
      <c r="T83" s="656"/>
      <c r="U83" s="656"/>
      <c r="V83" s="656"/>
      <c r="W83" s="656"/>
      <c r="X83" s="656"/>
      <c r="Y83" s="656"/>
      <c r="Z83" s="656"/>
      <c r="AA83" s="656"/>
      <c r="AB83" s="656"/>
      <c r="AC83" s="656"/>
      <c r="AD83" s="656"/>
      <c r="AE83" s="61"/>
      <c r="AF83" s="61"/>
      <c r="AG83" s="61"/>
      <c r="AH83" s="61"/>
      <c r="AI83" s="61"/>
      <c r="AJ83" s="61"/>
    </row>
    <row r="84" spans="1:36" ht="13.95" customHeight="1">
      <c r="A84" s="628"/>
      <c r="B84" s="628"/>
      <c r="C84" s="626"/>
      <c r="D84" s="626"/>
      <c r="E84" s="626"/>
      <c r="F84" s="626"/>
      <c r="G84" s="626"/>
      <c r="H84" s="627"/>
      <c r="I84" s="627"/>
      <c r="J84" s="627"/>
      <c r="K84" s="627"/>
      <c r="L84" s="627"/>
      <c r="M84" s="627"/>
      <c r="N84" s="627"/>
      <c r="O84" s="627"/>
      <c r="P84" s="627"/>
      <c r="Q84" s="627"/>
      <c r="R84" s="627"/>
      <c r="S84" s="627"/>
      <c r="T84" s="656"/>
      <c r="U84" s="656"/>
      <c r="V84" s="656"/>
      <c r="W84" s="656"/>
      <c r="X84" s="656"/>
      <c r="Y84" s="656"/>
      <c r="Z84" s="656"/>
      <c r="AA84" s="656"/>
      <c r="AB84" s="656"/>
      <c r="AC84" s="656"/>
      <c r="AD84" s="656"/>
      <c r="AE84" s="61"/>
      <c r="AF84" s="61"/>
      <c r="AG84" s="61"/>
      <c r="AH84" s="61"/>
      <c r="AI84" s="61"/>
      <c r="AJ84" s="61"/>
    </row>
    <row r="85" spans="1:36" ht="13.95" customHeight="1">
      <c r="A85" s="628"/>
      <c r="B85" s="628"/>
      <c r="C85" s="626"/>
      <c r="D85" s="626"/>
      <c r="E85" s="626"/>
      <c r="F85" s="626"/>
      <c r="G85" s="626"/>
      <c r="H85" s="627"/>
      <c r="I85" s="627"/>
      <c r="J85" s="627"/>
      <c r="K85" s="627"/>
      <c r="L85" s="627"/>
      <c r="M85" s="627"/>
      <c r="N85" s="627"/>
      <c r="O85" s="627"/>
      <c r="P85" s="627"/>
      <c r="Q85" s="627"/>
      <c r="R85" s="627"/>
      <c r="S85" s="627"/>
      <c r="T85" s="656"/>
      <c r="U85" s="656"/>
      <c r="V85" s="656"/>
      <c r="W85" s="656"/>
      <c r="X85" s="656"/>
      <c r="Y85" s="656"/>
      <c r="Z85" s="656"/>
      <c r="AA85" s="656"/>
      <c r="AB85" s="656"/>
      <c r="AC85" s="656"/>
      <c r="AD85" s="656"/>
      <c r="AE85" s="61"/>
      <c r="AF85" s="61"/>
      <c r="AG85" s="61"/>
      <c r="AH85" s="61"/>
      <c r="AI85" s="61"/>
      <c r="AJ85" s="61"/>
    </row>
    <row r="86" spans="1:36" ht="13.95" customHeight="1">
      <c r="A86" s="628"/>
      <c r="B86" s="628"/>
      <c r="C86" s="626"/>
      <c r="D86" s="626"/>
      <c r="E86" s="626"/>
      <c r="F86" s="626"/>
      <c r="G86" s="626"/>
      <c r="H86" s="627"/>
      <c r="I86" s="627"/>
      <c r="J86" s="627"/>
      <c r="K86" s="627"/>
      <c r="L86" s="627"/>
      <c r="M86" s="627"/>
      <c r="N86" s="627"/>
      <c r="O86" s="627"/>
      <c r="P86" s="627"/>
      <c r="Q86" s="627"/>
      <c r="R86" s="627"/>
      <c r="S86" s="627"/>
      <c r="T86" s="656"/>
      <c r="U86" s="656"/>
      <c r="V86" s="656"/>
      <c r="W86" s="656"/>
      <c r="X86" s="656"/>
      <c r="Y86" s="656"/>
      <c r="Z86" s="656"/>
      <c r="AA86" s="656"/>
      <c r="AB86" s="656"/>
      <c r="AC86" s="656"/>
      <c r="AD86" s="656"/>
      <c r="AE86" s="61"/>
      <c r="AF86" s="61"/>
      <c r="AG86" s="61"/>
      <c r="AH86" s="61"/>
      <c r="AI86" s="61"/>
      <c r="AJ86" s="61"/>
    </row>
    <row r="87" spans="1:36" ht="13.95" customHeight="1">
      <c r="A87" s="628"/>
      <c r="B87" s="628"/>
      <c r="C87" s="626"/>
      <c r="D87" s="626"/>
      <c r="E87" s="626"/>
      <c r="F87" s="626"/>
      <c r="G87" s="626"/>
      <c r="H87" s="627"/>
      <c r="I87" s="627"/>
      <c r="J87" s="627"/>
      <c r="K87" s="627"/>
      <c r="L87" s="627"/>
      <c r="M87" s="627"/>
      <c r="N87" s="627"/>
      <c r="O87" s="627"/>
      <c r="P87" s="627"/>
      <c r="Q87" s="627"/>
      <c r="R87" s="627"/>
      <c r="S87" s="627"/>
      <c r="T87" s="656"/>
      <c r="U87" s="656"/>
      <c r="V87" s="656"/>
      <c r="W87" s="656"/>
      <c r="X87" s="656"/>
      <c r="Y87" s="656"/>
      <c r="Z87" s="656"/>
      <c r="AA87" s="656"/>
      <c r="AB87" s="656"/>
      <c r="AC87" s="656"/>
      <c r="AD87" s="656"/>
      <c r="AE87" s="61"/>
      <c r="AF87" s="61"/>
      <c r="AG87" s="61"/>
      <c r="AH87" s="61"/>
      <c r="AI87" s="61"/>
      <c r="AJ87" s="61"/>
    </row>
    <row r="88" spans="1:36" ht="13.95" customHeight="1">
      <c r="A88" s="628"/>
      <c r="B88" s="628"/>
      <c r="C88" s="626"/>
      <c r="D88" s="626"/>
      <c r="E88" s="626"/>
      <c r="F88" s="626"/>
      <c r="G88" s="626"/>
      <c r="H88" s="627"/>
      <c r="I88" s="627"/>
      <c r="J88" s="627"/>
      <c r="K88" s="627"/>
      <c r="L88" s="627"/>
      <c r="M88" s="627"/>
      <c r="N88" s="627"/>
      <c r="O88" s="627"/>
      <c r="P88" s="627"/>
      <c r="Q88" s="627"/>
      <c r="R88" s="627"/>
      <c r="S88" s="627"/>
      <c r="T88" s="656"/>
      <c r="U88" s="656"/>
      <c r="V88" s="656"/>
      <c r="W88" s="656"/>
      <c r="X88" s="656"/>
      <c r="Y88" s="656"/>
      <c r="Z88" s="656"/>
      <c r="AA88" s="656"/>
      <c r="AB88" s="656"/>
      <c r="AC88" s="656"/>
      <c r="AD88" s="656"/>
      <c r="AE88" s="61"/>
      <c r="AF88" s="61"/>
      <c r="AG88" s="61"/>
      <c r="AH88" s="61"/>
      <c r="AI88" s="61"/>
      <c r="AJ88" s="61"/>
    </row>
    <row r="89" spans="1:36" ht="13.95" customHeight="1">
      <c r="A89" s="628"/>
      <c r="B89" s="628"/>
      <c r="C89" s="626"/>
      <c r="D89" s="626"/>
      <c r="E89" s="626"/>
      <c r="F89" s="626"/>
      <c r="G89" s="626"/>
      <c r="H89" s="627"/>
      <c r="I89" s="627"/>
      <c r="J89" s="627"/>
      <c r="K89" s="627"/>
      <c r="L89" s="627"/>
      <c r="M89" s="627"/>
      <c r="N89" s="627"/>
      <c r="O89" s="627"/>
      <c r="P89" s="627"/>
      <c r="Q89" s="627"/>
      <c r="R89" s="627"/>
      <c r="S89" s="627"/>
      <c r="T89" s="656"/>
      <c r="U89" s="656"/>
      <c r="V89" s="656"/>
      <c r="W89" s="656"/>
      <c r="X89" s="656"/>
      <c r="Y89" s="656"/>
      <c r="Z89" s="656"/>
      <c r="AA89" s="656"/>
      <c r="AB89" s="656"/>
      <c r="AC89" s="656"/>
      <c r="AD89" s="656"/>
      <c r="AE89" s="61"/>
      <c r="AF89" s="61"/>
      <c r="AG89" s="61"/>
      <c r="AH89" s="61"/>
      <c r="AI89" s="61"/>
      <c r="AJ89" s="61"/>
    </row>
    <row r="90" spans="1:36" ht="13.95" customHeight="1">
      <c r="A90" s="628"/>
      <c r="B90" s="628"/>
      <c r="C90" s="626"/>
      <c r="D90" s="626"/>
      <c r="E90" s="626"/>
      <c r="F90" s="626"/>
      <c r="G90" s="626"/>
      <c r="H90" s="627"/>
      <c r="I90" s="627"/>
      <c r="J90" s="627"/>
      <c r="K90" s="627"/>
      <c r="L90" s="627"/>
      <c r="M90" s="627"/>
      <c r="N90" s="627"/>
      <c r="O90" s="627"/>
      <c r="P90" s="627"/>
      <c r="Q90" s="627"/>
      <c r="R90" s="627"/>
      <c r="S90" s="627"/>
      <c r="T90" s="656"/>
      <c r="U90" s="656"/>
      <c r="V90" s="656"/>
      <c r="W90" s="656"/>
      <c r="X90" s="656"/>
      <c r="Y90" s="656"/>
      <c r="Z90" s="656"/>
      <c r="AA90" s="656"/>
      <c r="AB90" s="656"/>
      <c r="AC90" s="656"/>
      <c r="AD90" s="656"/>
      <c r="AE90" s="61"/>
      <c r="AF90" s="61"/>
      <c r="AG90" s="61"/>
      <c r="AH90" s="61"/>
      <c r="AI90" s="61"/>
      <c r="AJ90" s="61"/>
    </row>
    <row r="91" spans="1:36" ht="13.95" customHeight="1">
      <c r="A91" s="628"/>
      <c r="B91" s="628"/>
      <c r="C91" s="626"/>
      <c r="D91" s="626"/>
      <c r="E91" s="626"/>
      <c r="F91" s="626"/>
      <c r="G91" s="626"/>
      <c r="H91" s="627"/>
      <c r="I91" s="627"/>
      <c r="J91" s="627"/>
      <c r="K91" s="627"/>
      <c r="L91" s="627"/>
      <c r="M91" s="627"/>
      <c r="N91" s="627"/>
      <c r="O91" s="627"/>
      <c r="P91" s="627"/>
      <c r="Q91" s="627"/>
      <c r="R91" s="627"/>
      <c r="S91" s="627"/>
      <c r="T91" s="656"/>
      <c r="U91" s="656"/>
      <c r="V91" s="656"/>
      <c r="W91" s="656"/>
      <c r="X91" s="656"/>
      <c r="Y91" s="656"/>
      <c r="Z91" s="656"/>
      <c r="AA91" s="656"/>
      <c r="AB91" s="656"/>
      <c r="AC91" s="656"/>
      <c r="AD91" s="656"/>
      <c r="AE91" s="61"/>
      <c r="AF91" s="61"/>
      <c r="AG91" s="61"/>
      <c r="AH91" s="61"/>
      <c r="AI91" s="61"/>
      <c r="AJ91" s="61"/>
    </row>
    <row r="92" spans="1:36" ht="13.95" customHeight="1">
      <c r="A92" s="628"/>
      <c r="B92" s="628"/>
      <c r="C92" s="626"/>
      <c r="D92" s="626"/>
      <c r="E92" s="626"/>
      <c r="F92" s="626"/>
      <c r="G92" s="626"/>
      <c r="H92" s="627"/>
      <c r="I92" s="627"/>
      <c r="J92" s="627"/>
      <c r="K92" s="627"/>
      <c r="L92" s="627"/>
      <c r="M92" s="627"/>
      <c r="N92" s="627"/>
      <c r="O92" s="627"/>
      <c r="P92" s="627"/>
      <c r="Q92" s="627"/>
      <c r="R92" s="627"/>
      <c r="S92" s="627"/>
      <c r="T92" s="656"/>
      <c r="U92" s="656"/>
      <c r="V92" s="656"/>
      <c r="W92" s="656"/>
      <c r="X92" s="656"/>
      <c r="Y92" s="656"/>
      <c r="Z92" s="656"/>
      <c r="AA92" s="656"/>
      <c r="AB92" s="656"/>
      <c r="AC92" s="656"/>
      <c r="AD92" s="656"/>
      <c r="AE92" s="61"/>
      <c r="AF92" s="61"/>
      <c r="AG92" s="61"/>
      <c r="AH92" s="61"/>
      <c r="AI92" s="61"/>
      <c r="AJ92" s="61"/>
    </row>
    <row r="93" spans="1:36" ht="13.95" customHeight="1">
      <c r="A93" s="628"/>
      <c r="B93" s="628"/>
      <c r="C93" s="626"/>
      <c r="D93" s="626"/>
      <c r="E93" s="626"/>
      <c r="F93" s="626"/>
      <c r="G93" s="626"/>
      <c r="H93" s="627"/>
      <c r="I93" s="627"/>
      <c r="J93" s="627"/>
      <c r="K93" s="627"/>
      <c r="L93" s="627"/>
      <c r="M93" s="627"/>
      <c r="N93" s="627"/>
      <c r="O93" s="627"/>
      <c r="P93" s="627"/>
      <c r="Q93" s="627"/>
      <c r="R93" s="627"/>
      <c r="S93" s="627"/>
      <c r="T93" s="656"/>
      <c r="U93" s="656"/>
      <c r="V93" s="656"/>
      <c r="W93" s="656"/>
      <c r="X93" s="656"/>
      <c r="Y93" s="656"/>
      <c r="Z93" s="656"/>
      <c r="AA93" s="656"/>
      <c r="AB93" s="656"/>
      <c r="AC93" s="656"/>
      <c r="AD93" s="656"/>
      <c r="AE93" s="61"/>
      <c r="AF93" s="61"/>
      <c r="AG93" s="61"/>
      <c r="AH93" s="61"/>
      <c r="AI93" s="61"/>
      <c r="AJ93" s="61"/>
    </row>
    <row r="94" spans="1:36" ht="13.95" customHeight="1">
      <c r="A94" s="628"/>
      <c r="B94" s="628"/>
      <c r="C94" s="626"/>
      <c r="D94" s="626"/>
      <c r="E94" s="626"/>
      <c r="F94" s="626"/>
      <c r="G94" s="626"/>
      <c r="H94" s="627"/>
      <c r="I94" s="627"/>
      <c r="J94" s="627"/>
      <c r="K94" s="627"/>
      <c r="L94" s="627"/>
      <c r="M94" s="627"/>
      <c r="N94" s="627"/>
      <c r="O94" s="627"/>
      <c r="P94" s="627"/>
      <c r="Q94" s="627"/>
      <c r="R94" s="627"/>
      <c r="S94" s="627"/>
      <c r="T94" s="656"/>
      <c r="U94" s="656"/>
      <c r="V94" s="656"/>
      <c r="W94" s="656"/>
      <c r="X94" s="656"/>
      <c r="Y94" s="656"/>
      <c r="Z94" s="656"/>
      <c r="AA94" s="656"/>
      <c r="AB94" s="656"/>
      <c r="AC94" s="656"/>
      <c r="AD94" s="656"/>
      <c r="AE94" s="61"/>
      <c r="AF94" s="61"/>
      <c r="AG94" s="61"/>
      <c r="AH94" s="61"/>
      <c r="AI94" s="61"/>
      <c r="AJ94" s="61"/>
    </row>
    <row r="95" spans="1:36" ht="13.95" customHeight="1">
      <c r="A95" s="628"/>
      <c r="B95" s="628"/>
      <c r="C95" s="626"/>
      <c r="D95" s="626"/>
      <c r="E95" s="626"/>
      <c r="F95" s="626"/>
      <c r="G95" s="626"/>
      <c r="H95" s="627"/>
      <c r="I95" s="627"/>
      <c r="J95" s="627"/>
      <c r="K95" s="627"/>
      <c r="L95" s="627"/>
      <c r="M95" s="627"/>
      <c r="N95" s="627"/>
      <c r="O95" s="627"/>
      <c r="P95" s="627"/>
      <c r="Q95" s="627"/>
      <c r="R95" s="627"/>
      <c r="S95" s="627"/>
      <c r="T95" s="656"/>
      <c r="U95" s="656"/>
      <c r="V95" s="656"/>
      <c r="W95" s="656"/>
      <c r="X95" s="656"/>
      <c r="Y95" s="656"/>
      <c r="Z95" s="656"/>
      <c r="AA95" s="656"/>
      <c r="AB95" s="656"/>
      <c r="AC95" s="656"/>
      <c r="AD95" s="656"/>
      <c r="AE95" s="61"/>
      <c r="AF95" s="61"/>
      <c r="AG95" s="61"/>
      <c r="AH95" s="61"/>
      <c r="AI95" s="61"/>
      <c r="AJ95" s="61"/>
    </row>
    <row r="96" spans="1:36" ht="13.95" customHeight="1">
      <c r="A96" s="628"/>
      <c r="B96" s="628"/>
      <c r="C96" s="626"/>
      <c r="D96" s="626"/>
      <c r="E96" s="626"/>
      <c r="F96" s="626"/>
      <c r="G96" s="626"/>
      <c r="H96" s="627"/>
      <c r="I96" s="627"/>
      <c r="J96" s="627"/>
      <c r="K96" s="627"/>
      <c r="L96" s="627"/>
      <c r="M96" s="627"/>
      <c r="N96" s="627"/>
      <c r="O96" s="627"/>
      <c r="P96" s="627"/>
      <c r="Q96" s="627"/>
      <c r="R96" s="627"/>
      <c r="S96" s="627"/>
      <c r="T96" s="656"/>
      <c r="U96" s="656"/>
      <c r="V96" s="656"/>
      <c r="W96" s="656"/>
      <c r="X96" s="656"/>
      <c r="Y96" s="656"/>
      <c r="Z96" s="656"/>
      <c r="AA96" s="656"/>
      <c r="AB96" s="656"/>
      <c r="AC96" s="656"/>
      <c r="AD96" s="656"/>
      <c r="AE96" s="61"/>
      <c r="AF96" s="61"/>
      <c r="AG96" s="61"/>
      <c r="AH96" s="61"/>
      <c r="AI96" s="61"/>
      <c r="AJ96" s="61"/>
    </row>
    <row r="97" spans="1:36" ht="13.95" customHeight="1">
      <c r="A97" s="628"/>
      <c r="B97" s="628"/>
      <c r="C97" s="626"/>
      <c r="D97" s="626"/>
      <c r="E97" s="626"/>
      <c r="F97" s="626"/>
      <c r="G97" s="626"/>
      <c r="H97" s="627"/>
      <c r="I97" s="627"/>
      <c r="J97" s="627"/>
      <c r="K97" s="627"/>
      <c r="L97" s="627"/>
      <c r="M97" s="627"/>
      <c r="N97" s="627"/>
      <c r="O97" s="627"/>
      <c r="P97" s="627"/>
      <c r="Q97" s="627"/>
      <c r="R97" s="627"/>
      <c r="S97" s="627"/>
      <c r="T97" s="656"/>
      <c r="U97" s="656"/>
      <c r="V97" s="656"/>
      <c r="W97" s="656"/>
      <c r="X97" s="656"/>
      <c r="Y97" s="656"/>
      <c r="Z97" s="656"/>
      <c r="AA97" s="656"/>
      <c r="AB97" s="656"/>
      <c r="AC97" s="656"/>
      <c r="AD97" s="656"/>
      <c r="AE97" s="61"/>
      <c r="AF97" s="61"/>
      <c r="AG97" s="61"/>
      <c r="AH97" s="61"/>
      <c r="AI97" s="61"/>
      <c r="AJ97" s="61"/>
    </row>
    <row r="98" spans="1:36" ht="13.95" customHeight="1">
      <c r="A98" s="628"/>
      <c r="B98" s="628"/>
      <c r="C98" s="626"/>
      <c r="D98" s="626"/>
      <c r="E98" s="626"/>
      <c r="F98" s="626"/>
      <c r="G98" s="626"/>
      <c r="H98" s="627"/>
      <c r="I98" s="627"/>
      <c r="J98" s="627"/>
      <c r="K98" s="627"/>
      <c r="L98" s="627"/>
      <c r="M98" s="627"/>
      <c r="N98" s="627"/>
      <c r="O98" s="627"/>
      <c r="P98" s="627"/>
      <c r="Q98" s="627"/>
      <c r="R98" s="627"/>
      <c r="S98" s="627"/>
      <c r="T98" s="656"/>
      <c r="U98" s="656"/>
      <c r="V98" s="656"/>
      <c r="W98" s="656"/>
      <c r="X98" s="656"/>
      <c r="Y98" s="656"/>
      <c r="Z98" s="656"/>
      <c r="AA98" s="656"/>
      <c r="AB98" s="656"/>
      <c r="AC98" s="656"/>
      <c r="AD98" s="656"/>
      <c r="AE98" s="61"/>
      <c r="AF98" s="61"/>
      <c r="AG98" s="61"/>
      <c r="AH98" s="61"/>
      <c r="AI98" s="61"/>
      <c r="AJ98" s="61"/>
    </row>
    <row r="99" spans="1:36" ht="13.95" customHeight="1">
      <c r="A99" s="628"/>
      <c r="B99" s="628"/>
      <c r="C99" s="626"/>
      <c r="D99" s="626"/>
      <c r="E99" s="626"/>
      <c r="F99" s="626"/>
      <c r="G99" s="626"/>
      <c r="H99" s="627"/>
      <c r="I99" s="627"/>
      <c r="J99" s="627"/>
      <c r="K99" s="627"/>
      <c r="L99" s="627"/>
      <c r="M99" s="627"/>
      <c r="N99" s="627"/>
      <c r="O99" s="627"/>
      <c r="P99" s="627"/>
      <c r="Q99" s="627"/>
      <c r="R99" s="627"/>
      <c r="S99" s="627"/>
      <c r="T99" s="656"/>
      <c r="U99" s="656"/>
      <c r="V99" s="656"/>
      <c r="W99" s="656"/>
      <c r="X99" s="656"/>
      <c r="Y99" s="656"/>
      <c r="Z99" s="656"/>
      <c r="AA99" s="656"/>
      <c r="AB99" s="656"/>
      <c r="AC99" s="656"/>
      <c r="AD99" s="656"/>
      <c r="AE99" s="61"/>
      <c r="AF99" s="61"/>
      <c r="AG99" s="61"/>
      <c r="AH99" s="61"/>
      <c r="AI99" s="61"/>
      <c r="AJ99" s="61"/>
    </row>
    <row r="100" spans="1:36" ht="13.95" customHeight="1">
      <c r="A100" s="628"/>
      <c r="B100" s="628"/>
      <c r="C100" s="626"/>
      <c r="D100" s="626"/>
      <c r="E100" s="626"/>
      <c r="F100" s="626"/>
      <c r="G100" s="626"/>
      <c r="H100" s="627"/>
      <c r="I100" s="627"/>
      <c r="J100" s="627"/>
      <c r="K100" s="627"/>
      <c r="L100" s="627"/>
      <c r="M100" s="627"/>
      <c r="N100" s="627"/>
      <c r="O100" s="627"/>
      <c r="P100" s="627"/>
      <c r="Q100" s="627"/>
      <c r="R100" s="627"/>
      <c r="S100" s="627"/>
      <c r="T100" s="656"/>
      <c r="U100" s="656"/>
      <c r="V100" s="656"/>
      <c r="W100" s="656"/>
      <c r="X100" s="656"/>
      <c r="Y100" s="656"/>
      <c r="Z100" s="656"/>
      <c r="AA100" s="656"/>
      <c r="AB100" s="656"/>
      <c r="AC100" s="656"/>
      <c r="AD100" s="656"/>
      <c r="AE100" s="61"/>
      <c r="AF100" s="61"/>
      <c r="AG100" s="61"/>
      <c r="AH100" s="61"/>
      <c r="AI100" s="61"/>
      <c r="AJ100" s="61"/>
    </row>
    <row r="101" spans="1:36" ht="13.95" customHeight="1">
      <c r="A101" s="628"/>
      <c r="B101" s="628"/>
      <c r="C101" s="626"/>
      <c r="D101" s="626"/>
      <c r="E101" s="626"/>
      <c r="F101" s="626"/>
      <c r="G101" s="626"/>
      <c r="H101" s="627"/>
      <c r="I101" s="627"/>
      <c r="J101" s="627"/>
      <c r="K101" s="627"/>
      <c r="L101" s="627"/>
      <c r="M101" s="627"/>
      <c r="N101" s="627"/>
      <c r="O101" s="627"/>
      <c r="P101" s="627"/>
      <c r="Q101" s="627"/>
      <c r="R101" s="627"/>
      <c r="S101" s="627"/>
      <c r="T101" s="656"/>
      <c r="U101" s="656"/>
      <c r="V101" s="656"/>
      <c r="W101" s="656"/>
      <c r="X101" s="656"/>
      <c r="Y101" s="656"/>
      <c r="Z101" s="656"/>
      <c r="AA101" s="656"/>
      <c r="AB101" s="656"/>
      <c r="AC101" s="656"/>
      <c r="AD101" s="656"/>
      <c r="AE101" s="61"/>
      <c r="AF101" s="61"/>
      <c r="AG101" s="61"/>
      <c r="AH101" s="61"/>
      <c r="AI101" s="61"/>
      <c r="AJ101" s="61"/>
    </row>
    <row r="102" spans="1:36" ht="13.95" customHeight="1">
      <c r="A102" s="628"/>
      <c r="B102" s="628"/>
      <c r="C102" s="626"/>
      <c r="D102" s="626"/>
      <c r="E102" s="626"/>
      <c r="F102" s="626"/>
      <c r="G102" s="626"/>
      <c r="H102" s="627"/>
      <c r="I102" s="627"/>
      <c r="J102" s="627"/>
      <c r="K102" s="627"/>
      <c r="L102" s="627"/>
      <c r="M102" s="627"/>
      <c r="N102" s="627"/>
      <c r="O102" s="627"/>
      <c r="P102" s="627"/>
      <c r="Q102" s="627"/>
      <c r="R102" s="627"/>
      <c r="S102" s="627"/>
      <c r="T102" s="656"/>
      <c r="U102" s="656"/>
      <c r="V102" s="656"/>
      <c r="W102" s="656"/>
      <c r="X102" s="656"/>
      <c r="Y102" s="656"/>
      <c r="Z102" s="656"/>
      <c r="AA102" s="656"/>
      <c r="AB102" s="656"/>
      <c r="AC102" s="656"/>
      <c r="AD102" s="656"/>
      <c r="AE102" s="61"/>
      <c r="AF102" s="61"/>
      <c r="AG102" s="61"/>
      <c r="AH102" s="61"/>
      <c r="AI102" s="61"/>
      <c r="AJ102" s="61"/>
    </row>
    <row r="103" spans="1:36" ht="13.95" customHeight="1">
      <c r="A103" s="628"/>
      <c r="B103" s="628"/>
      <c r="C103" s="626"/>
      <c r="D103" s="626"/>
      <c r="E103" s="626"/>
      <c r="F103" s="626"/>
      <c r="G103" s="626"/>
      <c r="H103" s="627"/>
      <c r="I103" s="627"/>
      <c r="J103" s="627"/>
      <c r="K103" s="627"/>
      <c r="L103" s="627"/>
      <c r="M103" s="627"/>
      <c r="N103" s="627"/>
      <c r="O103" s="627"/>
      <c r="P103" s="627"/>
      <c r="Q103" s="627"/>
      <c r="R103" s="627"/>
      <c r="S103" s="627"/>
      <c r="T103" s="656"/>
      <c r="U103" s="656"/>
      <c r="V103" s="656"/>
      <c r="W103" s="656"/>
      <c r="X103" s="656"/>
      <c r="Y103" s="656"/>
      <c r="Z103" s="656"/>
      <c r="AA103" s="656"/>
      <c r="AB103" s="656"/>
      <c r="AC103" s="656"/>
      <c r="AD103" s="656"/>
      <c r="AE103" s="61"/>
      <c r="AF103" s="61"/>
      <c r="AG103" s="61"/>
      <c r="AH103" s="61"/>
      <c r="AI103" s="61"/>
      <c r="AJ103" s="61"/>
    </row>
    <row r="104" spans="1:36" ht="13.95" customHeight="1">
      <c r="A104" s="628"/>
      <c r="B104" s="628"/>
      <c r="C104" s="626"/>
      <c r="D104" s="626"/>
      <c r="E104" s="626"/>
      <c r="F104" s="626"/>
      <c r="G104" s="626"/>
      <c r="H104" s="627"/>
      <c r="I104" s="627"/>
      <c r="J104" s="627"/>
      <c r="K104" s="627"/>
      <c r="L104" s="627"/>
      <c r="M104" s="627"/>
      <c r="N104" s="627"/>
      <c r="O104" s="627"/>
      <c r="P104" s="627"/>
      <c r="Q104" s="627"/>
      <c r="R104" s="627"/>
      <c r="S104" s="627"/>
      <c r="T104" s="656"/>
      <c r="U104" s="656"/>
      <c r="V104" s="656"/>
      <c r="W104" s="656"/>
      <c r="X104" s="656"/>
      <c r="Y104" s="656"/>
      <c r="Z104" s="656"/>
      <c r="AA104" s="656"/>
      <c r="AB104" s="656"/>
      <c r="AC104" s="656"/>
      <c r="AD104" s="656"/>
      <c r="AE104" s="61"/>
      <c r="AF104" s="61"/>
      <c r="AG104" s="61"/>
      <c r="AH104" s="61"/>
      <c r="AI104" s="61"/>
      <c r="AJ104" s="61"/>
    </row>
    <row r="105" spans="1:36" ht="13.95" customHeight="1">
      <c r="A105" s="628"/>
      <c r="B105" s="628"/>
      <c r="C105" s="626"/>
      <c r="D105" s="626"/>
      <c r="E105" s="626"/>
      <c r="F105" s="626"/>
      <c r="G105" s="626"/>
      <c r="H105" s="627"/>
      <c r="I105" s="627"/>
      <c r="J105" s="627"/>
      <c r="K105" s="627"/>
      <c r="L105" s="627"/>
      <c r="M105" s="627"/>
      <c r="N105" s="627"/>
      <c r="O105" s="627"/>
      <c r="P105" s="627"/>
      <c r="Q105" s="627"/>
      <c r="R105" s="627"/>
      <c r="S105" s="627"/>
      <c r="T105" s="656"/>
      <c r="U105" s="656"/>
      <c r="V105" s="656"/>
      <c r="W105" s="656"/>
      <c r="X105" s="656"/>
      <c r="Y105" s="656"/>
      <c r="Z105" s="656"/>
      <c r="AA105" s="656"/>
      <c r="AB105" s="656"/>
      <c r="AC105" s="656"/>
      <c r="AD105" s="656"/>
      <c r="AE105" s="61"/>
      <c r="AF105" s="61"/>
      <c r="AG105" s="61"/>
      <c r="AH105" s="61"/>
      <c r="AI105" s="61"/>
      <c r="AJ105" s="61"/>
    </row>
    <row r="106" spans="1:36" ht="13.95" customHeight="1">
      <c r="A106" s="628"/>
      <c r="B106" s="628"/>
      <c r="C106" s="626"/>
      <c r="D106" s="626"/>
      <c r="E106" s="626"/>
      <c r="F106" s="626"/>
      <c r="G106" s="626"/>
      <c r="H106" s="627"/>
      <c r="I106" s="627"/>
      <c r="J106" s="627"/>
      <c r="K106" s="627"/>
      <c r="L106" s="627"/>
      <c r="M106" s="627"/>
      <c r="N106" s="627"/>
      <c r="O106" s="627"/>
      <c r="P106" s="627"/>
      <c r="Q106" s="627"/>
      <c r="R106" s="627"/>
      <c r="S106" s="627"/>
      <c r="T106" s="656"/>
      <c r="U106" s="656"/>
      <c r="V106" s="656"/>
      <c r="W106" s="656"/>
      <c r="X106" s="656"/>
      <c r="Y106" s="656"/>
      <c r="Z106" s="656"/>
      <c r="AA106" s="656"/>
      <c r="AB106" s="656"/>
      <c r="AC106" s="656"/>
      <c r="AD106" s="656"/>
      <c r="AE106" s="61"/>
      <c r="AF106" s="61"/>
      <c r="AG106" s="61"/>
      <c r="AH106" s="61"/>
      <c r="AI106" s="61"/>
      <c r="AJ106" s="61"/>
    </row>
    <row r="107" spans="1:36" ht="13.95" customHeight="1">
      <c r="A107" s="628"/>
      <c r="B107" s="628"/>
      <c r="C107" s="626"/>
      <c r="D107" s="626"/>
      <c r="E107" s="626"/>
      <c r="F107" s="626"/>
      <c r="G107" s="626"/>
      <c r="H107" s="627"/>
      <c r="I107" s="627"/>
      <c r="J107" s="627"/>
      <c r="K107" s="627"/>
      <c r="L107" s="627"/>
      <c r="M107" s="627"/>
      <c r="N107" s="627"/>
      <c r="O107" s="627"/>
      <c r="P107" s="627"/>
      <c r="Q107" s="627"/>
      <c r="R107" s="627"/>
      <c r="S107" s="627"/>
      <c r="T107" s="656"/>
      <c r="U107" s="656"/>
      <c r="V107" s="656"/>
      <c r="W107" s="656"/>
      <c r="X107" s="656"/>
      <c r="Y107" s="656"/>
      <c r="Z107" s="656"/>
      <c r="AA107" s="656"/>
      <c r="AB107" s="656"/>
      <c r="AC107" s="656"/>
      <c r="AD107" s="656"/>
      <c r="AE107" s="61"/>
      <c r="AF107" s="61"/>
      <c r="AG107" s="61"/>
      <c r="AH107" s="61"/>
      <c r="AI107" s="61"/>
      <c r="AJ107" s="61"/>
    </row>
    <row r="108" spans="1:36" ht="13.95" customHeight="1">
      <c r="A108" s="628"/>
      <c r="B108" s="628"/>
      <c r="C108" s="626"/>
      <c r="D108" s="626"/>
      <c r="E108" s="626"/>
      <c r="F108" s="626"/>
      <c r="G108" s="626"/>
      <c r="H108" s="627"/>
      <c r="I108" s="627"/>
      <c r="J108" s="627"/>
      <c r="K108" s="627"/>
      <c r="L108" s="627"/>
      <c r="M108" s="627"/>
      <c r="N108" s="627"/>
      <c r="O108" s="627"/>
      <c r="P108" s="627"/>
      <c r="Q108" s="627"/>
      <c r="R108" s="627"/>
      <c r="S108" s="627"/>
      <c r="T108" s="656"/>
      <c r="U108" s="656"/>
      <c r="V108" s="656"/>
      <c r="W108" s="656"/>
      <c r="X108" s="656"/>
      <c r="Y108" s="656"/>
      <c r="Z108" s="656"/>
      <c r="AA108" s="656"/>
      <c r="AB108" s="656"/>
      <c r="AC108" s="656"/>
      <c r="AD108" s="656"/>
      <c r="AE108" s="61"/>
      <c r="AF108" s="61"/>
      <c r="AG108" s="61"/>
      <c r="AH108" s="61"/>
      <c r="AI108" s="61"/>
      <c r="AJ108" s="61"/>
    </row>
    <row r="109" spans="1:36" ht="13.95" customHeight="1">
      <c r="A109" s="628"/>
      <c r="B109" s="628"/>
      <c r="C109" s="626"/>
      <c r="D109" s="626"/>
      <c r="E109" s="626"/>
      <c r="F109" s="626"/>
      <c r="G109" s="626"/>
      <c r="H109" s="627"/>
      <c r="I109" s="627"/>
      <c r="J109" s="627"/>
      <c r="K109" s="627"/>
      <c r="L109" s="627"/>
      <c r="M109" s="627"/>
      <c r="N109" s="627"/>
      <c r="O109" s="627"/>
      <c r="P109" s="627"/>
      <c r="Q109" s="627"/>
      <c r="R109" s="627"/>
      <c r="S109" s="627"/>
      <c r="T109" s="656"/>
      <c r="U109" s="656"/>
      <c r="V109" s="656"/>
      <c r="W109" s="656"/>
      <c r="X109" s="656"/>
      <c r="Y109" s="656"/>
      <c r="Z109" s="656"/>
      <c r="AA109" s="656"/>
      <c r="AB109" s="656"/>
      <c r="AC109" s="656"/>
      <c r="AD109" s="656"/>
      <c r="AE109" s="61"/>
      <c r="AF109" s="61"/>
      <c r="AG109" s="61"/>
      <c r="AH109" s="61"/>
      <c r="AI109" s="61"/>
      <c r="AJ109" s="61"/>
    </row>
    <row r="110" spans="1:36" ht="13.95" customHeight="1">
      <c r="A110" s="628"/>
      <c r="B110" s="628"/>
      <c r="C110" s="626"/>
      <c r="D110" s="626"/>
      <c r="E110" s="626"/>
      <c r="F110" s="626"/>
      <c r="G110" s="626"/>
      <c r="H110" s="627"/>
      <c r="I110" s="627"/>
      <c r="J110" s="627"/>
      <c r="K110" s="627"/>
      <c r="L110" s="627"/>
      <c r="M110" s="627"/>
      <c r="N110" s="627"/>
      <c r="O110" s="627"/>
      <c r="P110" s="627"/>
      <c r="Q110" s="627"/>
      <c r="R110" s="627"/>
      <c r="S110" s="627"/>
      <c r="T110" s="656"/>
      <c r="U110" s="656"/>
      <c r="V110" s="656"/>
      <c r="W110" s="656"/>
      <c r="X110" s="656"/>
      <c r="Y110" s="656"/>
      <c r="Z110" s="656"/>
      <c r="AA110" s="656"/>
      <c r="AB110" s="656"/>
      <c r="AC110" s="656"/>
      <c r="AD110" s="656"/>
      <c r="AE110" s="61"/>
      <c r="AF110" s="61"/>
      <c r="AG110" s="61"/>
      <c r="AH110" s="61"/>
      <c r="AI110" s="61"/>
      <c r="AJ110" s="61"/>
    </row>
    <row r="111" spans="1:36" ht="13.95" customHeight="1">
      <c r="A111" s="628"/>
      <c r="B111" s="628"/>
      <c r="C111" s="626"/>
      <c r="D111" s="626"/>
      <c r="E111" s="626"/>
      <c r="F111" s="626"/>
      <c r="G111" s="626"/>
      <c r="H111" s="627"/>
      <c r="I111" s="627"/>
      <c r="J111" s="627"/>
      <c r="K111" s="627"/>
      <c r="L111" s="627"/>
      <c r="M111" s="627"/>
      <c r="N111" s="627"/>
      <c r="O111" s="627"/>
      <c r="P111" s="627"/>
      <c r="Q111" s="627"/>
      <c r="R111" s="627"/>
      <c r="S111" s="627"/>
      <c r="T111" s="656"/>
      <c r="U111" s="656"/>
      <c r="V111" s="656"/>
      <c r="W111" s="656"/>
      <c r="X111" s="656"/>
      <c r="Y111" s="656"/>
      <c r="Z111" s="656"/>
      <c r="AA111" s="656"/>
      <c r="AB111" s="656"/>
      <c r="AC111" s="656"/>
      <c r="AD111" s="656"/>
      <c r="AE111" s="61"/>
      <c r="AF111" s="61"/>
      <c r="AG111" s="61"/>
      <c r="AH111" s="61"/>
      <c r="AI111" s="61"/>
      <c r="AJ111" s="61"/>
    </row>
    <row r="112" spans="1:36" ht="13.95" customHeight="1">
      <c r="A112" s="628"/>
      <c r="B112" s="628"/>
      <c r="C112" s="626"/>
      <c r="D112" s="626"/>
      <c r="E112" s="626"/>
      <c r="F112" s="626"/>
      <c r="G112" s="626"/>
      <c r="H112" s="627"/>
      <c r="I112" s="627"/>
      <c r="J112" s="627"/>
      <c r="K112" s="627"/>
      <c r="L112" s="627"/>
      <c r="M112" s="627"/>
      <c r="N112" s="627"/>
      <c r="O112" s="627"/>
      <c r="P112" s="627"/>
      <c r="Q112" s="627"/>
      <c r="R112" s="627"/>
      <c r="S112" s="627"/>
      <c r="T112" s="656"/>
      <c r="U112" s="656"/>
      <c r="V112" s="656"/>
      <c r="W112" s="656"/>
      <c r="X112" s="656"/>
      <c r="Y112" s="656"/>
      <c r="Z112" s="656"/>
      <c r="AA112" s="656"/>
      <c r="AB112" s="656"/>
      <c r="AC112" s="656"/>
      <c r="AD112" s="656"/>
      <c r="AE112" s="61"/>
      <c r="AF112" s="61"/>
      <c r="AG112" s="61"/>
      <c r="AH112" s="61"/>
      <c r="AI112" s="61"/>
      <c r="AJ112" s="61"/>
    </row>
    <row r="113" spans="1:36">
      <c r="A113" s="628"/>
      <c r="B113" s="628"/>
      <c r="C113" s="626"/>
      <c r="D113" s="626"/>
      <c r="E113" s="626"/>
      <c r="F113" s="626"/>
      <c r="G113" s="626"/>
      <c r="H113" s="627"/>
      <c r="I113" s="627"/>
      <c r="J113" s="627"/>
      <c r="K113" s="627"/>
      <c r="L113" s="627"/>
      <c r="M113" s="627"/>
      <c r="N113" s="627"/>
      <c r="O113" s="627"/>
      <c r="P113" s="627"/>
      <c r="Q113" s="627"/>
      <c r="R113" s="627"/>
      <c r="S113" s="627"/>
      <c r="T113" s="656"/>
      <c r="U113" s="656"/>
      <c r="V113" s="656"/>
      <c r="W113" s="656"/>
      <c r="X113" s="656"/>
      <c r="Y113" s="656"/>
      <c r="Z113" s="656"/>
      <c r="AA113" s="656"/>
      <c r="AB113" s="656"/>
      <c r="AC113" s="656"/>
      <c r="AD113" s="656"/>
      <c r="AE113" s="61"/>
      <c r="AF113" s="61"/>
      <c r="AG113" s="61"/>
      <c r="AH113" s="61"/>
      <c r="AI113" s="61"/>
      <c r="AJ113" s="61"/>
    </row>
    <row r="114" spans="1:36">
      <c r="A114" s="628"/>
      <c r="B114" s="628"/>
      <c r="C114" s="626"/>
      <c r="D114" s="626"/>
      <c r="E114" s="626"/>
      <c r="F114" s="626"/>
      <c r="G114" s="626"/>
      <c r="H114" s="627"/>
      <c r="I114" s="627"/>
      <c r="J114" s="627"/>
      <c r="K114" s="627"/>
      <c r="L114" s="627"/>
      <c r="M114" s="627"/>
      <c r="N114" s="627"/>
      <c r="O114" s="627"/>
      <c r="P114" s="627"/>
      <c r="Q114" s="627"/>
      <c r="R114" s="627"/>
      <c r="S114" s="627"/>
      <c r="T114" s="656"/>
      <c r="U114" s="656"/>
      <c r="V114" s="656"/>
      <c r="W114" s="656"/>
      <c r="X114" s="656"/>
      <c r="Y114" s="656"/>
      <c r="Z114" s="656"/>
      <c r="AA114" s="656"/>
      <c r="AB114" s="656"/>
      <c r="AC114" s="656"/>
      <c r="AD114" s="656"/>
      <c r="AE114" s="61"/>
      <c r="AF114" s="61"/>
      <c r="AG114" s="61"/>
      <c r="AH114" s="61"/>
      <c r="AI114" s="61"/>
      <c r="AJ114" s="61"/>
    </row>
    <row r="115" spans="1:36">
      <c r="A115" s="628"/>
      <c r="B115" s="628"/>
      <c r="C115" s="626"/>
      <c r="D115" s="626"/>
      <c r="E115" s="626"/>
      <c r="F115" s="626"/>
      <c r="G115" s="62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11" priority="1">
      <formula>AND($C$63=0,$G$4&lt;&gt;"")</formula>
    </cfRule>
  </conditionalFormatting>
  <conditionalFormatting sqref="B18:AI18">
    <cfRule type="expression" dxfId="10" priority="3">
      <formula>AND($L$63=0,$G$4&lt;&gt;"")</formula>
    </cfRule>
  </conditionalFormatting>
  <conditionalFormatting sqref="B22:AI32">
    <cfRule type="expression" dxfId="9" priority="2">
      <formula>AND($P$63=0,$G$4&lt;&gt;"")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9"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57" t="s">
        <v>26</v>
      </c>
      <c r="AC1" s="658"/>
      <c r="AD1" s="658"/>
      <c r="AE1" s="657" t="str">
        <f>IF(基本情報入力シート!C13&lt;&gt;"", 基本情報入力シート!C13, "")</f>
        <v>福島県</v>
      </c>
      <c r="AF1" s="658"/>
      <c r="AG1" s="658"/>
      <c r="AH1" s="658"/>
      <c r="AI1" s="74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91" t="s">
        <v>4</v>
      </c>
      <c r="B3" s="692"/>
      <c r="C3" s="692"/>
      <c r="D3" s="692"/>
      <c r="E3" s="692"/>
      <c r="F3" s="693"/>
      <c r="G3" s="680" t="str">
        <f>IF(基本情報入力シート!L17="","",基本情報入力シート!L17)</f>
        <v/>
      </c>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50"/>
    </row>
    <row r="4" spans="1:47" s="23" customFormat="1" ht="13.5" customHeight="1">
      <c r="A4" s="694" t="s">
        <v>28</v>
      </c>
      <c r="B4" s="695"/>
      <c r="C4" s="695"/>
      <c r="D4" s="695"/>
      <c r="E4" s="695"/>
      <c r="F4" s="696"/>
      <c r="G4" s="682" t="str">
        <f>IF(基本情報入力シート!L18="","",基本情報入力シート!L18)</f>
        <v/>
      </c>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50"/>
    </row>
    <row r="5" spans="1:47" s="23" customFormat="1" ht="14.25" customHeight="1">
      <c r="A5" s="670" t="s">
        <v>29</v>
      </c>
      <c r="B5" s="671"/>
      <c r="C5" s="671"/>
      <c r="D5" s="671"/>
      <c r="E5" s="671"/>
      <c r="F5" s="672"/>
      <c r="G5" s="55" t="s">
        <v>7</v>
      </c>
      <c r="H5" s="676" t="str">
        <f>IF(基本情報入力シート!AN20="－","",基本情報入力シート!AN20)</f>
        <v>-</v>
      </c>
      <c r="I5" s="676"/>
      <c r="J5" s="676"/>
      <c r="K5" s="676"/>
      <c r="L5" s="67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3"/>
      <c r="B6" s="674"/>
      <c r="C6" s="674"/>
      <c r="D6" s="674"/>
      <c r="E6" s="674"/>
      <c r="F6" s="675"/>
      <c r="G6" s="684" t="str">
        <f>IF(基本情報入力シート!L20="","",基本情報入力シート!L20)</f>
        <v/>
      </c>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c r="AH6" s="685"/>
      <c r="AI6" s="685"/>
      <c r="AJ6" s="50"/>
    </row>
    <row r="7" spans="1:47" s="23" customFormat="1" ht="14.4" customHeight="1">
      <c r="A7" s="673"/>
      <c r="B7" s="674"/>
      <c r="C7" s="674"/>
      <c r="D7" s="674"/>
      <c r="E7" s="674"/>
      <c r="F7" s="675"/>
      <c r="G7" s="686" t="str">
        <f>IF(基本情報入力シート!L21="","",基本情報入力シート!L21)</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0"/>
    </row>
    <row r="8" spans="1:47" s="23" customFormat="1" ht="11.4" customHeight="1">
      <c r="A8" s="677" t="s">
        <v>4</v>
      </c>
      <c r="B8" s="678"/>
      <c r="C8" s="678"/>
      <c r="D8" s="678"/>
      <c r="E8" s="678"/>
      <c r="F8" s="679"/>
      <c r="G8" s="700" t="str">
        <f>IF(基本情報入力シート!L25="","",基本情報入力シート!L25)</f>
        <v/>
      </c>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701"/>
      <c r="AI8" s="701"/>
      <c r="AJ8" s="50"/>
    </row>
    <row r="9" spans="1:47" s="23" customFormat="1" ht="13.5" customHeight="1">
      <c r="A9" s="673" t="s">
        <v>30</v>
      </c>
      <c r="B9" s="674"/>
      <c r="C9" s="674"/>
      <c r="D9" s="674"/>
      <c r="E9" s="674"/>
      <c r="F9" s="675"/>
      <c r="G9" s="702" t="str">
        <f>IF(基本情報入力シート!L26="","",基本情報入力シート!L26)</f>
        <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50"/>
    </row>
    <row r="10" spans="1:47" s="23" customFormat="1">
      <c r="A10" s="709" t="s">
        <v>31</v>
      </c>
      <c r="B10" s="709"/>
      <c r="C10" s="709"/>
      <c r="D10" s="709"/>
      <c r="E10" s="709"/>
      <c r="F10" s="709"/>
      <c r="G10" s="710" t="s">
        <v>16</v>
      </c>
      <c r="H10" s="711"/>
      <c r="I10" s="711"/>
      <c r="J10" s="711"/>
      <c r="K10" s="697" t="str">
        <f>IF(基本情報入力シート!L27="","",基本情報入力シート!L27)</f>
        <v/>
      </c>
      <c r="L10" s="698"/>
      <c r="M10" s="698"/>
      <c r="N10" s="698"/>
      <c r="O10" s="698"/>
      <c r="P10" s="698"/>
      <c r="Q10" s="698"/>
      <c r="R10" s="698"/>
      <c r="S10" s="698"/>
      <c r="T10" s="699"/>
      <c r="U10" s="688" t="s">
        <v>17</v>
      </c>
      <c r="V10" s="689"/>
      <c r="W10" s="689"/>
      <c r="X10" s="690"/>
      <c r="Y10" s="697" t="str">
        <f>IF(基本情報入力シート!L28="","",基本情報入力シート!L28)</f>
        <v/>
      </c>
      <c r="Z10" s="698"/>
      <c r="AA10" s="698"/>
      <c r="AB10" s="698"/>
      <c r="AC10" s="698"/>
      <c r="AD10" s="698"/>
      <c r="AE10" s="698"/>
      <c r="AF10" s="698"/>
      <c r="AG10" s="698"/>
      <c r="AH10" s="698"/>
      <c r="AI10" s="69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29" t="s">
        <v>1913</v>
      </c>
      <c r="C13" s="629"/>
      <c r="D13" s="629"/>
      <c r="E13" s="629"/>
      <c r="F13" s="629"/>
      <c r="G13" s="629"/>
      <c r="H13" s="629"/>
      <c r="I13" s="629"/>
      <c r="J13" s="629"/>
      <c r="K13" s="629"/>
      <c r="L13" s="629"/>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row>
    <row r="14" spans="1:47" ht="54.6" customHeight="1" thickBot="1">
      <c r="A14" s="189"/>
      <c r="B14" s="632" t="s">
        <v>2432</v>
      </c>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0"/>
      <c r="AH14" s="751" t="str">
        <f>IF(G4="","",IF(COUNTIF(基本情報入力シート!AN58:AN157,"加算対象外")=COUNTIFS('別紙様式2-3（個表） '!J15:J114,"&lt;&gt;",'別紙様式2-3（個表） '!AP15:AP114,"加算対象外"),"○","×"))</f>
        <v/>
      </c>
      <c r="AI14" s="502"/>
      <c r="AJ14" s="191"/>
      <c r="AK14" s="259"/>
      <c r="AR14" s="25"/>
    </row>
    <row r="15" spans="1:47" ht="26.4" customHeight="1">
      <c r="A15" s="33"/>
      <c r="B15" s="750" t="s">
        <v>2431</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59" t="s">
        <v>2433</v>
      </c>
      <c r="C17" s="634"/>
      <c r="D17" s="634"/>
      <c r="E17" s="634"/>
      <c r="F17" s="634"/>
      <c r="G17" s="634"/>
      <c r="H17" s="634"/>
      <c r="I17" s="634"/>
      <c r="J17" s="634"/>
      <c r="K17" s="634"/>
      <c r="L17" s="634"/>
      <c r="M17" s="634"/>
      <c r="N17" s="634"/>
      <c r="O17" s="634"/>
      <c r="P17" s="634"/>
      <c r="Q17" s="634"/>
      <c r="R17" s="634"/>
      <c r="S17" s="634"/>
      <c r="T17" s="634"/>
      <c r="U17" s="634"/>
      <c r="V17" s="634"/>
      <c r="W17" s="634"/>
      <c r="X17" s="634"/>
      <c r="Y17" s="634"/>
      <c r="Z17" s="634"/>
      <c r="AA17" s="634"/>
      <c r="AB17" s="634"/>
      <c r="AC17" s="634"/>
      <c r="AD17" s="634"/>
      <c r="AE17" s="634"/>
      <c r="AF17" s="634"/>
      <c r="AG17" s="634"/>
      <c r="AH17" s="501" t="str">
        <f>IF(OR(G4="",AW17="処遇改善加算の要件を選択していない"),"",IF(AND(OR(AH18="✓",AH18="誓約"),AH19="○"),"○","×"))</f>
        <v/>
      </c>
      <c r="AI17" s="50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52"/>
      <c r="C18" s="748" t="s">
        <v>1954</v>
      </c>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748"/>
      <c r="AG18" s="748"/>
      <c r="AH18" s="747"/>
      <c r="AI18" s="747"/>
      <c r="AJ18" s="210"/>
      <c r="AK18" s="33"/>
      <c r="AR18" s="25"/>
      <c r="AW18" s="46"/>
    </row>
    <row r="19" spans="1:49" ht="104.4" customHeight="1">
      <c r="A19" s="33"/>
      <c r="B19" s="753"/>
      <c r="C19" s="755" t="s">
        <v>2439</v>
      </c>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6" t="str">
        <f>IF(G4="", "", IF(AND(AW21&gt;=1, AW25&gt;=1, AW29&gt;=1, AW33&gt;=1, OR(AW37&gt;=2,AW45=2), AW46&gt;=1), "○", "×"))</f>
        <v/>
      </c>
      <c r="AI19" s="756"/>
      <c r="AJ19" s="210"/>
      <c r="AK19" s="33"/>
      <c r="AR19" s="25"/>
    </row>
    <row r="20" spans="1:49" ht="18" customHeight="1">
      <c r="A20" s="33"/>
      <c r="B20" s="753"/>
      <c r="C20" s="757" t="s">
        <v>35</v>
      </c>
      <c r="D20" s="757"/>
      <c r="E20" s="757"/>
      <c r="F20" s="757" t="s">
        <v>36</v>
      </c>
      <c r="G20" s="757"/>
      <c r="H20" s="757"/>
      <c r="I20" s="757"/>
      <c r="J20" s="757"/>
      <c r="K20" s="757"/>
      <c r="L20" s="757"/>
      <c r="M20" s="757"/>
      <c r="N20" s="757"/>
      <c r="O20" s="757"/>
      <c r="P20" s="757"/>
      <c r="Q20" s="757"/>
      <c r="R20" s="757"/>
      <c r="S20" s="757"/>
      <c r="T20" s="757"/>
      <c r="U20" s="757"/>
      <c r="V20" s="757"/>
      <c r="W20" s="757"/>
      <c r="X20" s="757"/>
      <c r="Y20" s="757"/>
      <c r="Z20" s="757"/>
      <c r="AA20" s="757"/>
      <c r="AB20" s="757"/>
      <c r="AC20" s="757"/>
      <c r="AD20" s="757"/>
      <c r="AE20" s="757"/>
      <c r="AF20" s="757"/>
      <c r="AG20" s="757"/>
      <c r="AH20" s="757"/>
      <c r="AI20" s="757"/>
      <c r="AJ20" s="210"/>
      <c r="AL20" s="33"/>
      <c r="AM20" s="33"/>
      <c r="AN20" s="33"/>
      <c r="AR20" s="25"/>
      <c r="AV20" s="33"/>
    </row>
    <row r="21" spans="1:49" ht="19.95" customHeight="1">
      <c r="A21" s="33"/>
      <c r="B21" s="753"/>
      <c r="C21" s="529" t="s">
        <v>37</v>
      </c>
      <c r="D21" s="529"/>
      <c r="E21" s="529"/>
      <c r="F21" s="747"/>
      <c r="G21" s="747"/>
      <c r="H21" s="748" t="s">
        <v>38</v>
      </c>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748"/>
      <c r="AG21" s="748"/>
      <c r="AH21" s="748"/>
      <c r="AI21" s="748"/>
      <c r="AJ21" s="210"/>
      <c r="AL21" s="33"/>
      <c r="AM21" s="33"/>
      <c r="AN21" s="33"/>
      <c r="AR21" s="25"/>
      <c r="AW21" s="393">
        <f>COUNTIF(F21:G24,"✓")+COUNTIF(F21:G24,"誓約")</f>
        <v>0</v>
      </c>
    </row>
    <row r="22" spans="1:49" ht="19.95" customHeight="1">
      <c r="A22" s="33"/>
      <c r="B22" s="753"/>
      <c r="C22" s="529"/>
      <c r="D22" s="529"/>
      <c r="E22" s="529"/>
      <c r="F22" s="747"/>
      <c r="G22" s="747"/>
      <c r="H22" s="748" t="s">
        <v>39</v>
      </c>
      <c r="I22" s="748"/>
      <c r="J22" s="748"/>
      <c r="K22" s="748"/>
      <c r="L22" s="748"/>
      <c r="M22" s="748"/>
      <c r="N22" s="748"/>
      <c r="O22" s="748"/>
      <c r="P22" s="748"/>
      <c r="Q22" s="748"/>
      <c r="R22" s="748"/>
      <c r="S22" s="748"/>
      <c r="T22" s="748"/>
      <c r="U22" s="748"/>
      <c r="V22" s="748"/>
      <c r="W22" s="748"/>
      <c r="X22" s="748"/>
      <c r="Y22" s="748"/>
      <c r="Z22" s="748"/>
      <c r="AA22" s="748"/>
      <c r="AB22" s="748"/>
      <c r="AC22" s="748"/>
      <c r="AD22" s="748"/>
      <c r="AE22" s="748"/>
      <c r="AF22" s="748"/>
      <c r="AG22" s="748"/>
      <c r="AH22" s="748"/>
      <c r="AI22" s="748"/>
      <c r="AJ22" s="210"/>
      <c r="AL22" s="33"/>
      <c r="AM22" s="33"/>
      <c r="AN22" s="33"/>
      <c r="AR22" s="25"/>
      <c r="AW22" s="393"/>
    </row>
    <row r="23" spans="1:49" ht="30" customHeight="1">
      <c r="A23" s="33"/>
      <c r="B23" s="753"/>
      <c r="C23" s="529"/>
      <c r="D23" s="529"/>
      <c r="E23" s="529"/>
      <c r="F23" s="747"/>
      <c r="G23" s="747"/>
      <c r="H23" s="748" t="s">
        <v>40</v>
      </c>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210"/>
      <c r="AL23" s="33"/>
      <c r="AM23" s="33"/>
      <c r="AN23" s="33"/>
      <c r="AR23" s="25"/>
      <c r="AW23" s="393"/>
    </row>
    <row r="24" spans="1:49" ht="19.95" customHeight="1">
      <c r="A24" s="33"/>
      <c r="B24" s="753"/>
      <c r="C24" s="529"/>
      <c r="D24" s="529"/>
      <c r="E24" s="529"/>
      <c r="F24" s="747"/>
      <c r="G24" s="747"/>
      <c r="H24" s="748" t="s">
        <v>41</v>
      </c>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210"/>
      <c r="AL24" s="33"/>
      <c r="AM24" s="33"/>
      <c r="AN24" s="33"/>
      <c r="AR24" s="25"/>
      <c r="AW24" s="393"/>
    </row>
    <row r="25" spans="1:49" ht="38.4" customHeight="1">
      <c r="A25" s="33"/>
      <c r="B25" s="753"/>
      <c r="C25" s="529" t="s">
        <v>42</v>
      </c>
      <c r="D25" s="529"/>
      <c r="E25" s="529"/>
      <c r="F25" s="747"/>
      <c r="G25" s="747"/>
      <c r="H25" s="748" t="s">
        <v>43</v>
      </c>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210"/>
      <c r="AL25" s="33"/>
      <c r="AM25" s="33"/>
      <c r="AN25" s="33"/>
      <c r="AR25" s="25"/>
      <c r="AW25" s="393">
        <f>COUNTIF(F25:G28,"✓")+COUNTIF(F25:G28,"誓約")</f>
        <v>0</v>
      </c>
    </row>
    <row r="26" spans="1:49" ht="19.95" customHeight="1">
      <c r="A26" s="33"/>
      <c r="B26" s="753"/>
      <c r="C26" s="529"/>
      <c r="D26" s="529"/>
      <c r="E26" s="529"/>
      <c r="F26" s="747"/>
      <c r="G26" s="747"/>
      <c r="H26" s="748" t="s">
        <v>44</v>
      </c>
      <c r="I26" s="748"/>
      <c r="J26" s="748"/>
      <c r="K26" s="748"/>
      <c r="L26" s="748"/>
      <c r="M26" s="748"/>
      <c r="N26" s="748"/>
      <c r="O26" s="748"/>
      <c r="P26" s="748"/>
      <c r="Q26" s="748"/>
      <c r="R26" s="748"/>
      <c r="S26" s="748"/>
      <c r="T26" s="748"/>
      <c r="U26" s="748"/>
      <c r="V26" s="748"/>
      <c r="W26" s="748"/>
      <c r="X26" s="748"/>
      <c r="Y26" s="748"/>
      <c r="Z26" s="748"/>
      <c r="AA26" s="748"/>
      <c r="AB26" s="748"/>
      <c r="AC26" s="748"/>
      <c r="AD26" s="748"/>
      <c r="AE26" s="748"/>
      <c r="AF26" s="748"/>
      <c r="AG26" s="748"/>
      <c r="AH26" s="748"/>
      <c r="AI26" s="748"/>
      <c r="AJ26" s="210"/>
      <c r="AL26" s="33"/>
      <c r="AM26" s="33"/>
      <c r="AN26" s="33"/>
      <c r="AR26" s="25"/>
      <c r="AW26" s="393"/>
    </row>
    <row r="27" spans="1:49" ht="19.95" customHeight="1">
      <c r="A27" s="33"/>
      <c r="B27" s="753"/>
      <c r="C27" s="529"/>
      <c r="D27" s="529"/>
      <c r="E27" s="529"/>
      <c r="F27" s="747"/>
      <c r="G27" s="747"/>
      <c r="H27" s="748" t="s">
        <v>45</v>
      </c>
      <c r="I27" s="748"/>
      <c r="J27" s="748"/>
      <c r="K27" s="748"/>
      <c r="L27" s="748"/>
      <c r="M27" s="748"/>
      <c r="N27" s="748"/>
      <c r="O27" s="748"/>
      <c r="P27" s="748"/>
      <c r="Q27" s="748"/>
      <c r="R27" s="748"/>
      <c r="S27" s="748"/>
      <c r="T27" s="748"/>
      <c r="U27" s="748"/>
      <c r="V27" s="748"/>
      <c r="W27" s="748"/>
      <c r="X27" s="748"/>
      <c r="Y27" s="748"/>
      <c r="Z27" s="748"/>
      <c r="AA27" s="748"/>
      <c r="AB27" s="748"/>
      <c r="AC27" s="748"/>
      <c r="AD27" s="748"/>
      <c r="AE27" s="748"/>
      <c r="AF27" s="748"/>
      <c r="AG27" s="748"/>
      <c r="AH27" s="748"/>
      <c r="AI27" s="748"/>
      <c r="AJ27" s="210"/>
      <c r="AL27" s="33"/>
      <c r="AM27" s="33"/>
      <c r="AN27" s="33"/>
      <c r="AR27" s="25"/>
      <c r="AW27" s="393"/>
    </row>
    <row r="28" spans="1:49" ht="19.95" customHeight="1">
      <c r="A28" s="33"/>
      <c r="B28" s="753"/>
      <c r="C28" s="529"/>
      <c r="D28" s="529"/>
      <c r="E28" s="529"/>
      <c r="F28" s="747"/>
      <c r="G28" s="747"/>
      <c r="H28" s="748" t="s">
        <v>46</v>
      </c>
      <c r="I28" s="748"/>
      <c r="J28" s="748"/>
      <c r="K28" s="748"/>
      <c r="L28" s="748"/>
      <c r="M28" s="748"/>
      <c r="N28" s="748"/>
      <c r="O28" s="748"/>
      <c r="P28" s="748"/>
      <c r="Q28" s="748"/>
      <c r="R28" s="748"/>
      <c r="S28" s="748"/>
      <c r="T28" s="748"/>
      <c r="U28" s="748"/>
      <c r="V28" s="748"/>
      <c r="W28" s="748"/>
      <c r="X28" s="748"/>
      <c r="Y28" s="748"/>
      <c r="Z28" s="748"/>
      <c r="AA28" s="748"/>
      <c r="AB28" s="748"/>
      <c r="AC28" s="748"/>
      <c r="AD28" s="748"/>
      <c r="AE28" s="748"/>
      <c r="AF28" s="748"/>
      <c r="AG28" s="748"/>
      <c r="AH28" s="748"/>
      <c r="AI28" s="748"/>
      <c r="AJ28" s="210"/>
      <c r="AL28" s="33"/>
      <c r="AM28" s="33"/>
      <c r="AN28" s="33"/>
      <c r="AR28" s="25"/>
      <c r="AW28" s="393"/>
    </row>
    <row r="29" spans="1:49" ht="19.95" customHeight="1">
      <c r="A29" s="33"/>
      <c r="B29" s="753"/>
      <c r="C29" s="529" t="s">
        <v>47</v>
      </c>
      <c r="D29" s="529"/>
      <c r="E29" s="529"/>
      <c r="F29" s="747"/>
      <c r="G29" s="747"/>
      <c r="H29" s="748" t="s">
        <v>48</v>
      </c>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8"/>
      <c r="AF29" s="748"/>
      <c r="AG29" s="748"/>
      <c r="AH29" s="748"/>
      <c r="AI29" s="748"/>
      <c r="AJ29" s="210"/>
      <c r="AL29" s="33"/>
      <c r="AM29" s="33"/>
      <c r="AN29" s="33"/>
      <c r="AR29" s="25"/>
      <c r="AW29" s="393">
        <f>COUNTIF(F29:G32,"✓")+COUNTIF(F29:G32,"誓約")</f>
        <v>0</v>
      </c>
    </row>
    <row r="30" spans="1:49" ht="30.6" customHeight="1">
      <c r="A30" s="33"/>
      <c r="B30" s="753"/>
      <c r="C30" s="529"/>
      <c r="D30" s="529"/>
      <c r="E30" s="529"/>
      <c r="F30" s="747"/>
      <c r="G30" s="747"/>
      <c r="H30" s="748" t="s">
        <v>49</v>
      </c>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210"/>
      <c r="AL30" s="33"/>
      <c r="AM30" s="33"/>
      <c r="AN30" s="33"/>
      <c r="AR30" s="25"/>
      <c r="AW30" s="393"/>
    </row>
    <row r="31" spans="1:49" ht="35.4" customHeight="1">
      <c r="A31" s="33"/>
      <c r="B31" s="753"/>
      <c r="C31" s="529"/>
      <c r="D31" s="529"/>
      <c r="E31" s="529"/>
      <c r="F31" s="747"/>
      <c r="G31" s="747"/>
      <c r="H31" s="748" t="s">
        <v>50</v>
      </c>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210"/>
      <c r="AL31" s="33"/>
      <c r="AM31" s="33"/>
      <c r="AN31" s="33"/>
      <c r="AR31" s="25"/>
      <c r="AW31" s="393"/>
    </row>
    <row r="32" spans="1:49" ht="28.8" customHeight="1">
      <c r="A32" s="33"/>
      <c r="B32" s="753"/>
      <c r="C32" s="529"/>
      <c r="D32" s="529"/>
      <c r="E32" s="529"/>
      <c r="F32" s="747"/>
      <c r="G32" s="747"/>
      <c r="H32" s="748" t="s">
        <v>51</v>
      </c>
      <c r="I32" s="748"/>
      <c r="J32" s="748"/>
      <c r="K32" s="748"/>
      <c r="L32" s="748"/>
      <c r="M32" s="748"/>
      <c r="N32" s="748"/>
      <c r="O32" s="748"/>
      <c r="P32" s="748"/>
      <c r="Q32" s="748"/>
      <c r="R32" s="748"/>
      <c r="S32" s="748"/>
      <c r="T32" s="748"/>
      <c r="U32" s="748"/>
      <c r="V32" s="748"/>
      <c r="W32" s="748"/>
      <c r="X32" s="748"/>
      <c r="Y32" s="748"/>
      <c r="Z32" s="748"/>
      <c r="AA32" s="748"/>
      <c r="AB32" s="748"/>
      <c r="AC32" s="748"/>
      <c r="AD32" s="748"/>
      <c r="AE32" s="748"/>
      <c r="AF32" s="748"/>
      <c r="AG32" s="748"/>
      <c r="AH32" s="748"/>
      <c r="AI32" s="748"/>
      <c r="AJ32" s="210"/>
      <c r="AL32" s="33"/>
      <c r="AM32" s="33"/>
      <c r="AN32" s="33"/>
      <c r="AR32" s="25"/>
      <c r="AW32" s="393"/>
    </row>
    <row r="33" spans="1:49" ht="19.95" customHeight="1">
      <c r="A33" s="33"/>
      <c r="B33" s="753"/>
      <c r="C33" s="529" t="s">
        <v>52</v>
      </c>
      <c r="D33" s="529"/>
      <c r="E33" s="529"/>
      <c r="F33" s="747"/>
      <c r="G33" s="747"/>
      <c r="H33" s="748" t="s">
        <v>53</v>
      </c>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210"/>
      <c r="AL33" s="33"/>
      <c r="AM33" s="33"/>
      <c r="AN33" s="33"/>
      <c r="AR33" s="25"/>
      <c r="AW33" s="393">
        <f>COUNTIF(F33:G36,"✓")+COUNTIF(F33:G36,"誓約")</f>
        <v>0</v>
      </c>
    </row>
    <row r="34" spans="1:49" ht="31.2" customHeight="1">
      <c r="A34" s="33"/>
      <c r="B34" s="753"/>
      <c r="C34" s="529"/>
      <c r="D34" s="529"/>
      <c r="E34" s="529"/>
      <c r="F34" s="747"/>
      <c r="G34" s="747"/>
      <c r="H34" s="748" t="s">
        <v>54</v>
      </c>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210"/>
      <c r="AL34" s="33"/>
      <c r="AM34" s="33"/>
      <c r="AN34" s="33"/>
      <c r="AR34" s="25"/>
      <c r="AW34" s="393"/>
    </row>
    <row r="35" spans="1:49" ht="35.4" customHeight="1">
      <c r="A35" s="33"/>
      <c r="B35" s="753"/>
      <c r="C35" s="529"/>
      <c r="D35" s="529"/>
      <c r="E35" s="529"/>
      <c r="F35" s="747"/>
      <c r="G35" s="747"/>
      <c r="H35" s="748" t="s">
        <v>2435</v>
      </c>
      <c r="I35" s="748"/>
      <c r="J35" s="748"/>
      <c r="K35" s="748"/>
      <c r="L35" s="748"/>
      <c r="M35" s="748"/>
      <c r="N35" s="748"/>
      <c r="O35" s="748"/>
      <c r="P35" s="748"/>
      <c r="Q35" s="748"/>
      <c r="R35" s="748"/>
      <c r="S35" s="748"/>
      <c r="T35" s="748"/>
      <c r="U35" s="748"/>
      <c r="V35" s="748"/>
      <c r="W35" s="748"/>
      <c r="X35" s="748"/>
      <c r="Y35" s="748"/>
      <c r="Z35" s="748"/>
      <c r="AA35" s="748"/>
      <c r="AB35" s="748"/>
      <c r="AC35" s="748"/>
      <c r="AD35" s="748"/>
      <c r="AE35" s="748"/>
      <c r="AF35" s="748"/>
      <c r="AG35" s="748"/>
      <c r="AH35" s="748"/>
      <c r="AI35" s="748"/>
      <c r="AJ35" s="210"/>
      <c r="AL35" s="33"/>
      <c r="AM35" s="33"/>
      <c r="AN35" s="33"/>
      <c r="AR35" s="25"/>
      <c r="AW35" s="393"/>
    </row>
    <row r="36" spans="1:49" ht="19.95" customHeight="1">
      <c r="B36" s="753"/>
      <c r="C36" s="529"/>
      <c r="D36" s="529"/>
      <c r="E36" s="529"/>
      <c r="F36" s="747"/>
      <c r="G36" s="747"/>
      <c r="H36" s="748" t="s">
        <v>55</v>
      </c>
      <c r="I36" s="748"/>
      <c r="J36" s="748"/>
      <c r="K36" s="748"/>
      <c r="L36" s="748"/>
      <c r="M36" s="748"/>
      <c r="N36" s="748"/>
      <c r="O36" s="748"/>
      <c r="P36" s="748"/>
      <c r="Q36" s="748"/>
      <c r="R36" s="748"/>
      <c r="S36" s="748"/>
      <c r="T36" s="748"/>
      <c r="U36" s="748"/>
      <c r="V36" s="748"/>
      <c r="W36" s="748"/>
      <c r="X36" s="748"/>
      <c r="Y36" s="748"/>
      <c r="Z36" s="748"/>
      <c r="AA36" s="748"/>
      <c r="AB36" s="748"/>
      <c r="AC36" s="748"/>
      <c r="AD36" s="748"/>
      <c r="AE36" s="748"/>
      <c r="AF36" s="748"/>
      <c r="AG36" s="748"/>
      <c r="AH36" s="748"/>
      <c r="AI36" s="748"/>
      <c r="AJ36" s="210"/>
      <c r="AL36" s="33"/>
      <c r="AM36" s="33"/>
      <c r="AN36" s="33"/>
      <c r="AR36" s="25"/>
      <c r="AW36" s="393"/>
    </row>
    <row r="37" spans="1:49" ht="25.05" customHeight="1">
      <c r="A37" s="33"/>
      <c r="B37" s="753"/>
      <c r="C37" s="529" t="s">
        <v>56</v>
      </c>
      <c r="D37" s="529"/>
      <c r="E37" s="529"/>
      <c r="F37" s="747"/>
      <c r="G37" s="747"/>
      <c r="H37" s="758" t="s">
        <v>57</v>
      </c>
      <c r="I37" s="758"/>
      <c r="J37" s="758"/>
      <c r="K37" s="758"/>
      <c r="L37" s="758"/>
      <c r="M37" s="758"/>
      <c r="N37" s="758"/>
      <c r="O37" s="758"/>
      <c r="P37" s="758"/>
      <c r="Q37" s="758"/>
      <c r="R37" s="758"/>
      <c r="S37" s="758"/>
      <c r="T37" s="758"/>
      <c r="U37" s="758"/>
      <c r="V37" s="758"/>
      <c r="W37" s="758"/>
      <c r="X37" s="758"/>
      <c r="Y37" s="758"/>
      <c r="Z37" s="758"/>
      <c r="AA37" s="758"/>
      <c r="AB37" s="758"/>
      <c r="AC37" s="758"/>
      <c r="AD37" s="758"/>
      <c r="AE37" s="758"/>
      <c r="AF37" s="758"/>
      <c r="AG37" s="758"/>
      <c r="AH37" s="758"/>
      <c r="AI37" s="758"/>
      <c r="AJ37" s="210"/>
      <c r="AL37" s="33"/>
      <c r="AM37" s="33"/>
      <c r="AN37" s="33"/>
      <c r="AR37" s="25"/>
      <c r="AW37" s="393">
        <f>COUNTIF(F37:G44,"✓")+COUNTIF(F37:G44,"誓約")</f>
        <v>0</v>
      </c>
    </row>
    <row r="38" spans="1:49" ht="25.05" customHeight="1">
      <c r="A38" s="210"/>
      <c r="B38" s="753"/>
      <c r="C38" s="529"/>
      <c r="D38" s="529"/>
      <c r="E38" s="529"/>
      <c r="F38" s="747"/>
      <c r="G38" s="747"/>
      <c r="H38" s="758" t="s">
        <v>58</v>
      </c>
      <c r="I38" s="758"/>
      <c r="J38" s="758"/>
      <c r="K38" s="758"/>
      <c r="L38" s="758"/>
      <c r="M38" s="758"/>
      <c r="N38" s="758"/>
      <c r="O38" s="758"/>
      <c r="P38" s="758"/>
      <c r="Q38" s="758"/>
      <c r="R38" s="758"/>
      <c r="S38" s="758"/>
      <c r="T38" s="758"/>
      <c r="U38" s="758"/>
      <c r="V38" s="758"/>
      <c r="W38" s="758"/>
      <c r="X38" s="758"/>
      <c r="Y38" s="758"/>
      <c r="Z38" s="758"/>
      <c r="AA38" s="758"/>
      <c r="AB38" s="758"/>
      <c r="AC38" s="758"/>
      <c r="AD38" s="758"/>
      <c r="AE38" s="758"/>
      <c r="AF38" s="758"/>
      <c r="AG38" s="758"/>
      <c r="AH38" s="758"/>
      <c r="AI38" s="758"/>
      <c r="AJ38" s="210"/>
      <c r="AL38" s="33"/>
      <c r="AM38" s="33"/>
      <c r="AN38" s="33"/>
      <c r="AR38" s="25"/>
      <c r="AW38" s="393"/>
    </row>
    <row r="39" spans="1:49" ht="25.05" customHeight="1">
      <c r="A39" s="210"/>
      <c r="B39" s="753"/>
      <c r="C39" s="529"/>
      <c r="D39" s="529"/>
      <c r="E39" s="529"/>
      <c r="F39" s="747"/>
      <c r="G39" s="747"/>
      <c r="H39" s="758" t="s">
        <v>59</v>
      </c>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210"/>
      <c r="AL39" s="33"/>
      <c r="AM39" s="33"/>
      <c r="AN39" s="33"/>
      <c r="AR39" s="25"/>
      <c r="AW39" s="393"/>
    </row>
    <row r="40" spans="1:49" ht="25.05" customHeight="1">
      <c r="A40" s="210"/>
      <c r="B40" s="753"/>
      <c r="C40" s="529"/>
      <c r="D40" s="529"/>
      <c r="E40" s="529"/>
      <c r="F40" s="747"/>
      <c r="G40" s="747"/>
      <c r="H40" s="758" t="s">
        <v>60</v>
      </c>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210"/>
      <c r="AL40" s="33"/>
      <c r="AM40" s="33"/>
      <c r="AN40" s="33"/>
      <c r="AR40" s="25"/>
      <c r="AW40" s="393"/>
    </row>
    <row r="41" spans="1:49" ht="25.05" customHeight="1">
      <c r="A41" s="210"/>
      <c r="B41" s="753"/>
      <c r="C41" s="529"/>
      <c r="D41" s="529"/>
      <c r="E41" s="529"/>
      <c r="F41" s="747"/>
      <c r="G41" s="747"/>
      <c r="H41" s="758" t="s">
        <v>61</v>
      </c>
      <c r="I41" s="758"/>
      <c r="J41" s="758"/>
      <c r="K41" s="758"/>
      <c r="L41" s="758"/>
      <c r="M41" s="758"/>
      <c r="N41" s="758"/>
      <c r="O41" s="758"/>
      <c r="P41" s="758"/>
      <c r="Q41" s="758"/>
      <c r="R41" s="758"/>
      <c r="S41" s="758"/>
      <c r="T41" s="758"/>
      <c r="U41" s="758"/>
      <c r="V41" s="758"/>
      <c r="W41" s="758"/>
      <c r="X41" s="758"/>
      <c r="Y41" s="758"/>
      <c r="Z41" s="758"/>
      <c r="AA41" s="758"/>
      <c r="AB41" s="758"/>
      <c r="AC41" s="758"/>
      <c r="AD41" s="758"/>
      <c r="AE41" s="758"/>
      <c r="AF41" s="758"/>
      <c r="AG41" s="758"/>
      <c r="AH41" s="758"/>
      <c r="AI41" s="758"/>
      <c r="AJ41" s="210"/>
      <c r="AL41" s="33"/>
      <c r="AM41" s="33"/>
      <c r="AN41" s="33"/>
      <c r="AR41" s="25"/>
      <c r="AW41" s="393"/>
    </row>
    <row r="42" spans="1:49" ht="34.799999999999997" customHeight="1">
      <c r="A42" s="210"/>
      <c r="B42" s="753"/>
      <c r="C42" s="529"/>
      <c r="D42" s="529"/>
      <c r="E42" s="529"/>
      <c r="F42" s="747"/>
      <c r="G42" s="747"/>
      <c r="H42" s="758" t="s">
        <v>62</v>
      </c>
      <c r="I42" s="758"/>
      <c r="J42" s="758"/>
      <c r="K42" s="758"/>
      <c r="L42" s="758"/>
      <c r="M42" s="758"/>
      <c r="N42" s="758"/>
      <c r="O42" s="758"/>
      <c r="P42" s="758"/>
      <c r="Q42" s="758"/>
      <c r="R42" s="758"/>
      <c r="S42" s="758"/>
      <c r="T42" s="758"/>
      <c r="U42" s="758"/>
      <c r="V42" s="758"/>
      <c r="W42" s="758"/>
      <c r="X42" s="758"/>
      <c r="Y42" s="758"/>
      <c r="Z42" s="758"/>
      <c r="AA42" s="758"/>
      <c r="AB42" s="758"/>
      <c r="AC42" s="758"/>
      <c r="AD42" s="758"/>
      <c r="AE42" s="758"/>
      <c r="AF42" s="758"/>
      <c r="AG42" s="758"/>
      <c r="AH42" s="758"/>
      <c r="AI42" s="758"/>
      <c r="AJ42" s="210"/>
      <c r="AL42" s="33"/>
      <c r="AM42" s="33"/>
      <c r="AR42" s="25"/>
      <c r="AW42" s="393"/>
    </row>
    <row r="43" spans="1:49" ht="40.049999999999997" customHeight="1">
      <c r="A43" s="210"/>
      <c r="B43" s="753"/>
      <c r="C43" s="529"/>
      <c r="D43" s="529"/>
      <c r="E43" s="529"/>
      <c r="F43" s="747"/>
      <c r="G43" s="747"/>
      <c r="H43" s="748" t="s">
        <v>2436</v>
      </c>
      <c r="I43" s="748"/>
      <c r="J43" s="748"/>
      <c r="K43" s="748"/>
      <c r="L43" s="748"/>
      <c r="M43" s="748"/>
      <c r="N43" s="748"/>
      <c r="O43" s="748"/>
      <c r="P43" s="748"/>
      <c r="Q43" s="748"/>
      <c r="R43" s="748"/>
      <c r="S43" s="748"/>
      <c r="T43" s="748"/>
      <c r="U43" s="748"/>
      <c r="V43" s="748"/>
      <c r="W43" s="748"/>
      <c r="X43" s="748"/>
      <c r="Y43" s="748"/>
      <c r="Z43" s="748"/>
      <c r="AA43" s="748"/>
      <c r="AB43" s="748"/>
      <c r="AC43" s="748"/>
      <c r="AD43" s="748"/>
      <c r="AE43" s="748"/>
      <c r="AF43" s="748"/>
      <c r="AG43" s="748"/>
      <c r="AH43" s="748"/>
      <c r="AI43" s="748"/>
      <c r="AJ43" s="210"/>
      <c r="AL43" s="33"/>
      <c r="AM43" s="33"/>
      <c r="AR43" s="25"/>
      <c r="AW43" s="393"/>
    </row>
    <row r="44" spans="1:49" ht="40.049999999999997" customHeight="1">
      <c r="A44" s="210"/>
      <c r="B44" s="753"/>
      <c r="C44" s="529"/>
      <c r="D44" s="529"/>
      <c r="E44" s="529"/>
      <c r="F44" s="747"/>
      <c r="G44" s="747"/>
      <c r="H44" s="748" t="s">
        <v>2416</v>
      </c>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210"/>
      <c r="AL44" s="33"/>
      <c r="AM44" s="33"/>
      <c r="AR44" s="25"/>
      <c r="AW44" s="393"/>
    </row>
    <row r="45" spans="1:49" ht="21" customHeight="1">
      <c r="A45" s="210"/>
      <c r="B45" s="753"/>
      <c r="C45" s="529"/>
      <c r="D45" s="529"/>
      <c r="E45" s="529"/>
      <c r="F45" s="747"/>
      <c r="G45" s="747"/>
      <c r="H45" s="760" t="s">
        <v>2437</v>
      </c>
      <c r="I45" s="760"/>
      <c r="J45" s="760"/>
      <c r="K45" s="760"/>
      <c r="L45" s="760"/>
      <c r="M45" s="760"/>
      <c r="N45" s="760"/>
      <c r="O45" s="760"/>
      <c r="P45" s="760"/>
      <c r="Q45" s="760"/>
      <c r="R45" s="760"/>
      <c r="S45" s="760"/>
      <c r="T45" s="760"/>
      <c r="U45" s="760"/>
      <c r="V45" s="760"/>
      <c r="W45" s="760"/>
      <c r="X45" s="760"/>
      <c r="Y45" s="760"/>
      <c r="Z45" s="760"/>
      <c r="AA45" s="760"/>
      <c r="AB45" s="760"/>
      <c r="AC45" s="760"/>
      <c r="AD45" s="760"/>
      <c r="AE45" s="760"/>
      <c r="AF45" s="760"/>
      <c r="AG45" s="760"/>
      <c r="AH45" s="760"/>
      <c r="AI45" s="760"/>
      <c r="AJ45" s="210"/>
      <c r="AL45" s="33"/>
      <c r="AM45" s="33"/>
      <c r="AR45" s="25"/>
      <c r="AW45" s="393">
        <f>COUNTIF(F45,"✓")+COUNTIF(F45,"誓約")+COUNTIF(F44,"✓")+COUNTIF(F44,"誓約")</f>
        <v>0</v>
      </c>
    </row>
    <row r="46" spans="1:49" ht="31.2" customHeight="1">
      <c r="A46" s="33"/>
      <c r="B46" s="753"/>
      <c r="C46" s="529" t="s">
        <v>63</v>
      </c>
      <c r="D46" s="529"/>
      <c r="E46" s="529"/>
      <c r="F46" s="747"/>
      <c r="G46" s="747"/>
      <c r="H46" s="758" t="s">
        <v>2438</v>
      </c>
      <c r="I46" s="758"/>
      <c r="J46" s="758"/>
      <c r="K46" s="758"/>
      <c r="L46" s="758"/>
      <c r="M46" s="758"/>
      <c r="N46" s="758"/>
      <c r="O46" s="758"/>
      <c r="P46" s="758"/>
      <c r="Q46" s="758"/>
      <c r="R46" s="758"/>
      <c r="S46" s="758"/>
      <c r="T46" s="758"/>
      <c r="U46" s="758"/>
      <c r="V46" s="758"/>
      <c r="W46" s="758"/>
      <c r="X46" s="758"/>
      <c r="Y46" s="758"/>
      <c r="Z46" s="758"/>
      <c r="AA46" s="758"/>
      <c r="AB46" s="758"/>
      <c r="AC46" s="758"/>
      <c r="AD46" s="758"/>
      <c r="AE46" s="758"/>
      <c r="AF46" s="758"/>
      <c r="AG46" s="758"/>
      <c r="AH46" s="758"/>
      <c r="AI46" s="758"/>
      <c r="AJ46" s="210"/>
      <c r="AL46" s="26"/>
      <c r="AW46" s="394">
        <f>COUNTIF(F46:G49,"✓")+COUNTIF(F46:G49,"誓約")</f>
        <v>0</v>
      </c>
    </row>
    <row r="47" spans="1:49" ht="28.2" customHeight="1">
      <c r="A47" s="33"/>
      <c r="B47" s="753"/>
      <c r="C47" s="529"/>
      <c r="D47" s="529"/>
      <c r="E47" s="529"/>
      <c r="F47" s="747"/>
      <c r="G47" s="747"/>
      <c r="H47" s="748" t="s">
        <v>64</v>
      </c>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10"/>
      <c r="AW47" s="394"/>
    </row>
    <row r="48" spans="1:49" ht="30" customHeight="1">
      <c r="A48" s="33"/>
      <c r="B48" s="753"/>
      <c r="C48" s="529"/>
      <c r="D48" s="529"/>
      <c r="E48" s="529"/>
      <c r="F48" s="747"/>
      <c r="G48" s="747"/>
      <c r="H48" s="748" t="s">
        <v>65</v>
      </c>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210"/>
      <c r="AW48" s="394"/>
    </row>
    <row r="49" spans="1:49" ht="30" customHeight="1">
      <c r="A49" s="33"/>
      <c r="B49" s="754"/>
      <c r="C49" s="529"/>
      <c r="D49" s="529"/>
      <c r="E49" s="529"/>
      <c r="F49" s="747"/>
      <c r="G49" s="747"/>
      <c r="H49" s="748" t="s">
        <v>66</v>
      </c>
      <c r="I49" s="748"/>
      <c r="J49" s="748"/>
      <c r="K49" s="748"/>
      <c r="L49" s="748"/>
      <c r="M49" s="748"/>
      <c r="N49" s="748"/>
      <c r="O49" s="748"/>
      <c r="P49" s="748"/>
      <c r="Q49" s="748"/>
      <c r="R49" s="748"/>
      <c r="S49" s="748"/>
      <c r="T49" s="748"/>
      <c r="U49" s="748"/>
      <c r="V49" s="748"/>
      <c r="W49" s="748"/>
      <c r="X49" s="748"/>
      <c r="Y49" s="748"/>
      <c r="Z49" s="748"/>
      <c r="AA49" s="748"/>
      <c r="AB49" s="748"/>
      <c r="AC49" s="748"/>
      <c r="AD49" s="748"/>
      <c r="AE49" s="748"/>
      <c r="AF49" s="748"/>
      <c r="AG49" s="748"/>
      <c r="AH49" s="748"/>
      <c r="AI49" s="748"/>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62" t="s">
        <v>67</v>
      </c>
      <c r="B51" s="662"/>
      <c r="C51" s="662"/>
      <c r="D51" s="662"/>
      <c r="E51" s="662"/>
      <c r="F51" s="662"/>
      <c r="G51" s="662"/>
      <c r="H51" s="662"/>
      <c r="I51" s="662"/>
      <c r="J51" s="662"/>
      <c r="K51" s="662"/>
      <c r="L51" s="662"/>
      <c r="M51" s="662"/>
      <c r="N51" s="662"/>
      <c r="O51" s="662"/>
      <c r="P51" s="662"/>
      <c r="Q51" s="662"/>
      <c r="R51" s="662"/>
      <c r="S51" s="662"/>
      <c r="T51" s="662"/>
      <c r="U51" s="662"/>
      <c r="V51" s="662"/>
      <c r="W51" s="662"/>
      <c r="X51" s="662"/>
      <c r="Y51" s="662"/>
      <c r="Z51" s="662"/>
      <c r="AA51" s="662"/>
      <c r="AB51" s="662"/>
      <c r="AC51" s="662"/>
      <c r="AD51" s="662"/>
      <c r="AE51" s="662"/>
      <c r="AF51" s="662"/>
      <c r="AG51" s="663"/>
      <c r="AH51" s="730" t="str" cm="1">
        <f t="array" ref="AH51">IF(G4="", "", IF(PRODUCT((A53:A59="✓")*1)=1,"○","×"))</f>
        <v/>
      </c>
      <c r="AI51" s="731"/>
      <c r="AJ51" s="30"/>
      <c r="AK51" s="744" t="s">
        <v>87</v>
      </c>
      <c r="AL51" s="745"/>
      <c r="AM51" s="745"/>
      <c r="AN51" s="745"/>
      <c r="AO51" s="745"/>
      <c r="AP51" s="745"/>
      <c r="AQ51" s="745"/>
      <c r="AR51" s="745"/>
      <c r="AS51" s="745"/>
      <c r="AT51" s="745"/>
      <c r="AU51" s="745"/>
      <c r="AV51" s="746"/>
    </row>
    <row r="52" spans="1:49" ht="31.2" customHeight="1" thickBot="1">
      <c r="A52" s="664" t="s">
        <v>82</v>
      </c>
      <c r="B52" s="665"/>
      <c r="C52" s="665"/>
      <c r="D52" s="665"/>
      <c r="E52" s="665"/>
      <c r="F52" s="665"/>
      <c r="G52" s="665"/>
      <c r="H52" s="665"/>
      <c r="I52" s="665"/>
      <c r="J52" s="665"/>
      <c r="K52" s="665"/>
      <c r="L52" s="665"/>
      <c r="M52" s="665"/>
      <c r="N52" s="665"/>
      <c r="O52" s="665"/>
      <c r="P52" s="665"/>
      <c r="Q52" s="665"/>
      <c r="R52" s="665"/>
      <c r="S52" s="665"/>
      <c r="T52" s="665"/>
      <c r="U52" s="665"/>
      <c r="V52" s="665"/>
      <c r="W52" s="665"/>
      <c r="X52" s="665"/>
      <c r="Y52" s="665"/>
      <c r="Z52" s="666"/>
      <c r="AA52" s="732" t="s">
        <v>83</v>
      </c>
      <c r="AB52" s="733"/>
      <c r="AC52" s="733"/>
      <c r="AD52" s="733"/>
      <c r="AE52" s="733"/>
      <c r="AF52" s="733"/>
      <c r="AG52" s="733"/>
      <c r="AH52" s="733"/>
      <c r="AI52" s="734"/>
      <c r="AJ52" s="33"/>
      <c r="AK52" s="26"/>
      <c r="AL52" s="27"/>
    </row>
    <row r="53" spans="1:49" s="33" customFormat="1" ht="19.95" customHeight="1">
      <c r="A53" s="75"/>
      <c r="B53" s="633" t="s">
        <v>2440</v>
      </c>
      <c r="C53" s="634"/>
      <c r="D53" s="634"/>
      <c r="E53" s="634"/>
      <c r="F53" s="634"/>
      <c r="G53" s="634"/>
      <c r="H53" s="634"/>
      <c r="I53" s="634"/>
      <c r="J53" s="634"/>
      <c r="K53" s="634"/>
      <c r="L53" s="634"/>
      <c r="M53" s="634"/>
      <c r="N53" s="634"/>
      <c r="O53" s="634"/>
      <c r="P53" s="634"/>
      <c r="Q53" s="634"/>
      <c r="R53" s="634"/>
      <c r="S53" s="634"/>
      <c r="T53" s="634"/>
      <c r="U53" s="634"/>
      <c r="V53" s="634"/>
      <c r="W53" s="634"/>
      <c r="X53" s="634"/>
      <c r="Y53" s="634"/>
      <c r="Z53" s="635"/>
      <c r="AA53" s="638" t="s">
        <v>69</v>
      </c>
      <c r="AB53" s="639"/>
      <c r="AC53" s="639"/>
      <c r="AD53" s="639"/>
      <c r="AE53" s="639"/>
      <c r="AF53" s="639"/>
      <c r="AG53" s="639"/>
      <c r="AH53" s="639"/>
      <c r="AI53" s="640"/>
      <c r="AJ53" s="40"/>
    </row>
    <row r="54" spans="1:49" ht="19.95" customHeight="1">
      <c r="A54" s="73"/>
      <c r="B54" s="633" t="s">
        <v>2054</v>
      </c>
      <c r="C54" s="634"/>
      <c r="D54" s="634"/>
      <c r="E54" s="634"/>
      <c r="F54" s="634"/>
      <c r="G54" s="634"/>
      <c r="H54" s="634"/>
      <c r="I54" s="634"/>
      <c r="J54" s="634"/>
      <c r="K54" s="634"/>
      <c r="L54" s="634"/>
      <c r="M54" s="634"/>
      <c r="N54" s="634"/>
      <c r="O54" s="634"/>
      <c r="P54" s="634"/>
      <c r="Q54" s="634"/>
      <c r="R54" s="634"/>
      <c r="S54" s="634"/>
      <c r="T54" s="634"/>
      <c r="U54" s="634"/>
      <c r="V54" s="634"/>
      <c r="W54" s="634"/>
      <c r="X54" s="634"/>
      <c r="Y54" s="634"/>
      <c r="Z54" s="635"/>
      <c r="AA54" s="641" t="s">
        <v>69</v>
      </c>
      <c r="AB54" s="642"/>
      <c r="AC54" s="642"/>
      <c r="AD54" s="642"/>
      <c r="AE54" s="642"/>
      <c r="AF54" s="642"/>
      <c r="AG54" s="642"/>
      <c r="AH54" s="642"/>
      <c r="AI54" s="643"/>
      <c r="AJ54" s="40"/>
      <c r="AW54" s="46"/>
    </row>
    <row r="55" spans="1:49" ht="28.2" customHeight="1">
      <c r="A55" s="73"/>
      <c r="B55" s="644" t="s">
        <v>84</v>
      </c>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6"/>
      <c r="AA55" s="641" t="s">
        <v>85</v>
      </c>
      <c r="AB55" s="642"/>
      <c r="AC55" s="642"/>
      <c r="AD55" s="642"/>
      <c r="AE55" s="642"/>
      <c r="AF55" s="642"/>
      <c r="AG55" s="642"/>
      <c r="AH55" s="642"/>
      <c r="AI55" s="643"/>
      <c r="AJ55" s="30"/>
    </row>
    <row r="56" spans="1:49" ht="34.950000000000003" customHeight="1">
      <c r="A56" s="73"/>
      <c r="B56" s="633" t="s">
        <v>68</v>
      </c>
      <c r="C56" s="634"/>
      <c r="D56" s="634"/>
      <c r="E56" s="634"/>
      <c r="F56" s="634"/>
      <c r="G56" s="634"/>
      <c r="H56" s="634"/>
      <c r="I56" s="634"/>
      <c r="J56" s="634"/>
      <c r="K56" s="634"/>
      <c r="L56" s="634"/>
      <c r="M56" s="634"/>
      <c r="N56" s="634"/>
      <c r="O56" s="634"/>
      <c r="P56" s="634"/>
      <c r="Q56" s="634"/>
      <c r="R56" s="634"/>
      <c r="S56" s="634"/>
      <c r="T56" s="634"/>
      <c r="U56" s="634"/>
      <c r="V56" s="634"/>
      <c r="W56" s="634"/>
      <c r="X56" s="634"/>
      <c r="Y56" s="634"/>
      <c r="Z56" s="635"/>
      <c r="AA56" s="638" t="s">
        <v>69</v>
      </c>
      <c r="AB56" s="639"/>
      <c r="AC56" s="639"/>
      <c r="AD56" s="639"/>
      <c r="AE56" s="639"/>
      <c r="AF56" s="639"/>
      <c r="AG56" s="639"/>
      <c r="AH56" s="639"/>
      <c r="AI56" s="640"/>
      <c r="AJ56" s="30"/>
    </row>
    <row r="57" spans="1:49" ht="33" customHeight="1">
      <c r="A57" s="73"/>
      <c r="B57" s="633" t="s">
        <v>70</v>
      </c>
      <c r="C57" s="634"/>
      <c r="D57" s="634"/>
      <c r="E57" s="634"/>
      <c r="F57" s="634"/>
      <c r="G57" s="634"/>
      <c r="H57" s="634"/>
      <c r="I57" s="634"/>
      <c r="J57" s="634"/>
      <c r="K57" s="634"/>
      <c r="L57" s="634"/>
      <c r="M57" s="634"/>
      <c r="N57" s="634"/>
      <c r="O57" s="634"/>
      <c r="P57" s="634"/>
      <c r="Q57" s="634"/>
      <c r="R57" s="634"/>
      <c r="S57" s="634"/>
      <c r="T57" s="634"/>
      <c r="U57" s="634"/>
      <c r="V57" s="634"/>
      <c r="W57" s="634"/>
      <c r="X57" s="634"/>
      <c r="Y57" s="634"/>
      <c r="Z57" s="635"/>
      <c r="AA57" s="641" t="s">
        <v>71</v>
      </c>
      <c r="AB57" s="642"/>
      <c r="AC57" s="642"/>
      <c r="AD57" s="642"/>
      <c r="AE57" s="642"/>
      <c r="AF57" s="642"/>
      <c r="AG57" s="642"/>
      <c r="AH57" s="642"/>
      <c r="AI57" s="643"/>
      <c r="AJ57" s="30"/>
    </row>
    <row r="58" spans="1:49" ht="19.95" customHeight="1">
      <c r="A58" s="73"/>
      <c r="B58" s="644" t="s">
        <v>86</v>
      </c>
      <c r="C58" s="645"/>
      <c r="D58" s="645"/>
      <c r="E58" s="645"/>
      <c r="F58" s="645"/>
      <c r="G58" s="645"/>
      <c r="H58" s="645"/>
      <c r="I58" s="645"/>
      <c r="J58" s="645"/>
      <c r="K58" s="645"/>
      <c r="L58" s="645"/>
      <c r="M58" s="645"/>
      <c r="N58" s="645"/>
      <c r="O58" s="645"/>
      <c r="P58" s="645"/>
      <c r="Q58" s="645"/>
      <c r="R58" s="645"/>
      <c r="S58" s="645"/>
      <c r="T58" s="645"/>
      <c r="U58" s="645"/>
      <c r="V58" s="645"/>
      <c r="W58" s="645"/>
      <c r="X58" s="645"/>
      <c r="Y58" s="645"/>
      <c r="Z58" s="646"/>
      <c r="AA58" s="638" t="s">
        <v>72</v>
      </c>
      <c r="AB58" s="639"/>
      <c r="AC58" s="639"/>
      <c r="AD58" s="639"/>
      <c r="AE58" s="639"/>
      <c r="AF58" s="639"/>
      <c r="AG58" s="639"/>
      <c r="AH58" s="639"/>
      <c r="AI58" s="640"/>
      <c r="AJ58" s="30"/>
    </row>
    <row r="59" spans="1:49" ht="19.95" customHeight="1" thickBot="1">
      <c r="A59" s="76"/>
      <c r="B59" s="636" t="s">
        <v>2053</v>
      </c>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7"/>
      <c r="AA59" s="638" t="s">
        <v>69</v>
      </c>
      <c r="AB59" s="639"/>
      <c r="AC59" s="639"/>
      <c r="AD59" s="639"/>
      <c r="AE59" s="639"/>
      <c r="AF59" s="639"/>
      <c r="AG59" s="639"/>
      <c r="AH59" s="639"/>
      <c r="AI59" s="64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67" t="str">
        <f>IF(G4="", "", IF(AND(AH14="○",AW18&lt;&gt;"×"),"○", "×"))</f>
        <v/>
      </c>
      <c r="AF65" s="668"/>
      <c r="AG65" s="668"/>
      <c r="AH65" s="668"/>
      <c r="AI65" s="668"/>
      <c r="AJ65" s="669"/>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67" t="str">
        <f>AH51</f>
        <v/>
      </c>
      <c r="AF67" s="668"/>
      <c r="AG67" s="668"/>
      <c r="AH67" s="668"/>
      <c r="AI67" s="668"/>
      <c r="AJ67" s="669"/>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67" t="str">
        <f>'別紙様式2-3（個表） '!V13</f>
        <v/>
      </c>
      <c r="AF69" s="668"/>
      <c r="AG69" s="668"/>
      <c r="AH69" s="668"/>
      <c r="AI69" s="668"/>
      <c r="AJ69" s="669"/>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67" t="str">
        <f>'別紙様式2-3（個表） '!V14</f>
        <v/>
      </c>
      <c r="AF70" s="668"/>
      <c r="AG70" s="668"/>
      <c r="AH70" s="668"/>
      <c r="AI70" s="668"/>
      <c r="AJ70" s="669"/>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08" t="s">
        <v>24</v>
      </c>
      <c r="B74" s="708"/>
      <c r="C74" s="712" t="s">
        <v>1915</v>
      </c>
      <c r="D74" s="712"/>
      <c r="E74" s="712"/>
      <c r="F74" s="712"/>
      <c r="G74" s="712"/>
      <c r="H74" s="654" t="s">
        <v>32</v>
      </c>
      <c r="I74" s="654"/>
      <c r="J74" s="654"/>
      <c r="K74" s="654"/>
      <c r="L74" s="654" t="s">
        <v>33</v>
      </c>
      <c r="M74" s="654"/>
      <c r="N74" s="654"/>
      <c r="O74" s="654"/>
      <c r="P74" s="712" t="s">
        <v>34</v>
      </c>
      <c r="Q74" s="712"/>
      <c r="R74" s="712"/>
      <c r="S74" s="712"/>
      <c r="T74" s="653" t="s">
        <v>1916</v>
      </c>
      <c r="U74" s="653"/>
      <c r="V74" s="653"/>
      <c r="W74" s="653"/>
      <c r="X74" s="653"/>
      <c r="Y74" s="653"/>
      <c r="Z74" s="653"/>
      <c r="AA74" s="735" t="s">
        <v>1917</v>
      </c>
      <c r="AB74" s="736"/>
      <c r="AC74" s="736"/>
      <c r="AD74" s="736"/>
      <c r="AE74" s="736"/>
      <c r="AF74" s="736"/>
      <c r="AG74" s="736"/>
      <c r="AH74" s="736"/>
      <c r="AI74" s="736"/>
      <c r="AJ74" s="737"/>
    </row>
    <row r="75" spans="1:48" ht="13.95" customHeight="1" thickBot="1">
      <c r="A75" s="738" t="str">
        <f>AE1</f>
        <v>福島県</v>
      </c>
      <c r="B75" s="738"/>
      <c r="C75" s="739">
        <f>IFERROR(SUMIF('別紙様式2-3（個表） '!AP15:AP114,"加算対象外",'別紙様式2-3（個表） '!P15:P114), "未入力あり")</f>
        <v>0</v>
      </c>
      <c r="D75" s="739"/>
      <c r="E75" s="739"/>
      <c r="F75" s="739"/>
      <c r="G75" s="739"/>
      <c r="H75" s="655">
        <f>IFERROR(SUMIF('別紙様式2-3（個表） '!AP15:AP114,"加算対象外",'別紙様式2-3（個表） '!Q15:Q114), "未入力あり")</f>
        <v>0</v>
      </c>
      <c r="I75" s="655"/>
      <c r="J75" s="655"/>
      <c r="K75" s="655"/>
      <c r="L75" s="743"/>
      <c r="M75" s="743"/>
      <c r="N75" s="743"/>
      <c r="O75" s="743"/>
      <c r="P75" s="743"/>
      <c r="Q75" s="743"/>
      <c r="R75" s="743"/>
      <c r="S75" s="743"/>
      <c r="T75" s="653" t="str">
        <f>IFERROR(IF(H75="", "",VLOOKUP("○",'別紙様式2-3（個表） '!T15:AI114, 16, FALSE)), "未記入")</f>
        <v>未記入</v>
      </c>
      <c r="U75" s="653"/>
      <c r="V75" s="653"/>
      <c r="W75" s="653"/>
      <c r="X75" s="653"/>
      <c r="Y75" s="653"/>
      <c r="Z75" s="653"/>
      <c r="AA75" s="740" t="str">
        <f>IF(COUNTIF('別紙様式2-3（個表） '!U15:U114,"○")=1, "はい", "いいえ")</f>
        <v>いいえ</v>
      </c>
      <c r="AB75" s="741"/>
      <c r="AC75" s="741"/>
      <c r="AD75" s="741"/>
      <c r="AE75" s="741"/>
      <c r="AF75" s="741"/>
      <c r="AG75" s="741"/>
      <c r="AH75" s="741"/>
      <c r="AI75" s="741"/>
      <c r="AJ75" s="742"/>
      <c r="AK75" s="724"/>
      <c r="AL75" s="725"/>
      <c r="AM75" s="725"/>
      <c r="AN75" s="725"/>
      <c r="AO75" s="725"/>
      <c r="AP75" s="725"/>
      <c r="AQ75" s="725"/>
      <c r="AR75" s="725"/>
      <c r="AS75" s="725"/>
      <c r="AT75" s="725"/>
      <c r="AU75" s="725"/>
      <c r="AV75" s="726"/>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8"/>
      <c r="B83" s="628"/>
      <c r="C83" s="626"/>
      <c r="D83" s="626"/>
      <c r="E83" s="626"/>
      <c r="F83" s="626"/>
      <c r="G83" s="626"/>
      <c r="H83" s="627"/>
      <c r="I83" s="627"/>
      <c r="J83" s="627"/>
      <c r="K83" s="627"/>
      <c r="L83" s="627"/>
      <c r="M83" s="627"/>
      <c r="N83" s="627"/>
      <c r="O83" s="627"/>
      <c r="P83" s="627"/>
      <c r="Q83" s="627"/>
      <c r="R83" s="627"/>
      <c r="S83" s="627"/>
      <c r="T83" s="656"/>
      <c r="U83" s="656"/>
      <c r="V83" s="656"/>
      <c r="W83" s="656"/>
      <c r="X83" s="656"/>
      <c r="Y83" s="656"/>
      <c r="Z83" s="656"/>
      <c r="AA83" s="656"/>
      <c r="AB83" s="656"/>
      <c r="AC83" s="656"/>
      <c r="AD83" s="656"/>
      <c r="AE83" s="61"/>
      <c r="AF83" s="61"/>
      <c r="AG83" s="61"/>
      <c r="AH83" s="61"/>
      <c r="AI83" s="61"/>
      <c r="AJ83" s="61"/>
    </row>
    <row r="84" spans="1:36" ht="13.95" customHeight="1">
      <c r="A84" s="628"/>
      <c r="B84" s="628"/>
      <c r="C84" s="626"/>
      <c r="D84" s="626"/>
      <c r="E84" s="626"/>
      <c r="F84" s="626"/>
      <c r="G84" s="626"/>
      <c r="H84" s="627"/>
      <c r="I84" s="627"/>
      <c r="J84" s="627"/>
      <c r="K84" s="627"/>
      <c r="L84" s="627"/>
      <c r="M84" s="627"/>
      <c r="N84" s="627"/>
      <c r="O84" s="627"/>
      <c r="P84" s="627"/>
      <c r="Q84" s="627"/>
      <c r="R84" s="627"/>
      <c r="S84" s="627"/>
      <c r="T84" s="656"/>
      <c r="U84" s="656"/>
      <c r="V84" s="656"/>
      <c r="W84" s="656"/>
      <c r="X84" s="656"/>
      <c r="Y84" s="656"/>
      <c r="Z84" s="656"/>
      <c r="AA84" s="656"/>
      <c r="AB84" s="656"/>
      <c r="AC84" s="656"/>
      <c r="AD84" s="656"/>
      <c r="AE84" s="61"/>
      <c r="AF84" s="61"/>
      <c r="AG84" s="61"/>
      <c r="AH84" s="61"/>
      <c r="AI84" s="61"/>
      <c r="AJ84" s="61"/>
    </row>
    <row r="85" spans="1:36" ht="13.95" customHeight="1">
      <c r="A85" s="628"/>
      <c r="B85" s="628"/>
      <c r="C85" s="626"/>
      <c r="D85" s="626"/>
      <c r="E85" s="626"/>
      <c r="F85" s="626"/>
      <c r="G85" s="626"/>
      <c r="H85" s="627"/>
      <c r="I85" s="627"/>
      <c r="J85" s="627"/>
      <c r="K85" s="627"/>
      <c r="L85" s="627"/>
      <c r="M85" s="627"/>
      <c r="N85" s="627"/>
      <c r="O85" s="627"/>
      <c r="P85" s="627"/>
      <c r="Q85" s="627"/>
      <c r="R85" s="627"/>
      <c r="S85" s="627"/>
      <c r="T85" s="656"/>
      <c r="U85" s="656"/>
      <c r="V85" s="656"/>
      <c r="W85" s="656"/>
      <c r="X85" s="656"/>
      <c r="Y85" s="656"/>
      <c r="Z85" s="656"/>
      <c r="AA85" s="656"/>
      <c r="AB85" s="656"/>
      <c r="AC85" s="656"/>
      <c r="AD85" s="656"/>
      <c r="AE85" s="61"/>
      <c r="AF85" s="61"/>
      <c r="AG85" s="61"/>
      <c r="AH85" s="61"/>
      <c r="AI85" s="61"/>
      <c r="AJ85" s="61"/>
    </row>
    <row r="86" spans="1:36" ht="13.95" customHeight="1">
      <c r="A86" s="628"/>
      <c r="B86" s="628"/>
      <c r="C86" s="626"/>
      <c r="D86" s="626"/>
      <c r="E86" s="626"/>
      <c r="F86" s="626"/>
      <c r="G86" s="626"/>
      <c r="H86" s="627"/>
      <c r="I86" s="627"/>
      <c r="J86" s="627"/>
      <c r="K86" s="627"/>
      <c r="L86" s="627"/>
      <c r="M86" s="627"/>
      <c r="N86" s="627"/>
      <c r="O86" s="627"/>
      <c r="P86" s="627"/>
      <c r="Q86" s="627"/>
      <c r="R86" s="627"/>
      <c r="S86" s="627"/>
      <c r="T86" s="656"/>
      <c r="U86" s="656"/>
      <c r="V86" s="656"/>
      <c r="W86" s="656"/>
      <c r="X86" s="656"/>
      <c r="Y86" s="656"/>
      <c r="Z86" s="656"/>
      <c r="AA86" s="656"/>
      <c r="AB86" s="656"/>
      <c r="AC86" s="656"/>
      <c r="AD86" s="656"/>
      <c r="AE86" s="61"/>
      <c r="AF86" s="61"/>
      <c r="AG86" s="61"/>
      <c r="AH86" s="61"/>
      <c r="AI86" s="61"/>
      <c r="AJ86" s="61"/>
    </row>
    <row r="87" spans="1:36" ht="13.95" customHeight="1">
      <c r="A87" s="628"/>
      <c r="B87" s="628"/>
      <c r="C87" s="626"/>
      <c r="D87" s="626"/>
      <c r="E87" s="626"/>
      <c r="F87" s="626"/>
      <c r="G87" s="626"/>
      <c r="H87" s="627"/>
      <c r="I87" s="627"/>
      <c r="J87" s="627"/>
      <c r="K87" s="627"/>
      <c r="L87" s="627"/>
      <c r="M87" s="627"/>
      <c r="N87" s="627"/>
      <c r="O87" s="627"/>
      <c r="P87" s="627"/>
      <c r="Q87" s="627"/>
      <c r="R87" s="627"/>
      <c r="S87" s="627"/>
      <c r="T87" s="656"/>
      <c r="U87" s="656"/>
      <c r="V87" s="656"/>
      <c r="W87" s="656"/>
      <c r="X87" s="656"/>
      <c r="Y87" s="656"/>
      <c r="Z87" s="656"/>
      <c r="AA87" s="656"/>
      <c r="AB87" s="656"/>
      <c r="AC87" s="656"/>
      <c r="AD87" s="656"/>
      <c r="AE87" s="61"/>
      <c r="AF87" s="61"/>
      <c r="AG87" s="61"/>
      <c r="AH87" s="61"/>
      <c r="AI87" s="61"/>
      <c r="AJ87" s="61"/>
    </row>
    <row r="88" spans="1:36" ht="13.95" customHeight="1">
      <c r="A88" s="628"/>
      <c r="B88" s="628"/>
      <c r="C88" s="626"/>
      <c r="D88" s="626"/>
      <c r="E88" s="626"/>
      <c r="F88" s="626"/>
      <c r="G88" s="626"/>
      <c r="H88" s="627"/>
      <c r="I88" s="627"/>
      <c r="J88" s="627"/>
      <c r="K88" s="627"/>
      <c r="L88" s="627"/>
      <c r="M88" s="627"/>
      <c r="N88" s="627"/>
      <c r="O88" s="627"/>
      <c r="P88" s="627"/>
      <c r="Q88" s="627"/>
      <c r="R88" s="627"/>
      <c r="S88" s="627"/>
      <c r="T88" s="656"/>
      <c r="U88" s="656"/>
      <c r="V88" s="656"/>
      <c r="W88" s="656"/>
      <c r="X88" s="656"/>
      <c r="Y88" s="656"/>
      <c r="Z88" s="656"/>
      <c r="AA88" s="656"/>
      <c r="AB88" s="656"/>
      <c r="AC88" s="656"/>
      <c r="AD88" s="656"/>
      <c r="AE88" s="61"/>
      <c r="AF88" s="61"/>
      <c r="AG88" s="61"/>
      <c r="AH88" s="61"/>
      <c r="AI88" s="61"/>
      <c r="AJ88" s="61"/>
    </row>
    <row r="89" spans="1:36" ht="13.95" customHeight="1">
      <c r="A89" s="628"/>
      <c r="B89" s="628"/>
      <c r="C89" s="626"/>
      <c r="D89" s="626"/>
      <c r="E89" s="626"/>
      <c r="F89" s="626"/>
      <c r="G89" s="626"/>
      <c r="H89" s="627"/>
      <c r="I89" s="627"/>
      <c r="J89" s="627"/>
      <c r="K89" s="627"/>
      <c r="L89" s="627"/>
      <c r="M89" s="627"/>
      <c r="N89" s="627"/>
      <c r="O89" s="627"/>
      <c r="P89" s="627"/>
      <c r="Q89" s="627"/>
      <c r="R89" s="627"/>
      <c r="S89" s="627"/>
      <c r="T89" s="656"/>
      <c r="U89" s="656"/>
      <c r="V89" s="656"/>
      <c r="W89" s="656"/>
      <c r="X89" s="656"/>
      <c r="Y89" s="656"/>
      <c r="Z89" s="656"/>
      <c r="AA89" s="656"/>
      <c r="AB89" s="656"/>
      <c r="AC89" s="656"/>
      <c r="AD89" s="656"/>
      <c r="AE89" s="61"/>
      <c r="AF89" s="61"/>
      <c r="AG89" s="61"/>
      <c r="AH89" s="61"/>
      <c r="AI89" s="61"/>
      <c r="AJ89" s="61"/>
    </row>
    <row r="90" spans="1:36" ht="13.95" customHeight="1">
      <c r="A90" s="628"/>
      <c r="B90" s="628"/>
      <c r="C90" s="626"/>
      <c r="D90" s="626"/>
      <c r="E90" s="626"/>
      <c r="F90" s="626"/>
      <c r="G90" s="626"/>
      <c r="H90" s="627"/>
      <c r="I90" s="627"/>
      <c r="J90" s="627"/>
      <c r="K90" s="627"/>
      <c r="L90" s="627"/>
      <c r="M90" s="627"/>
      <c r="N90" s="627"/>
      <c r="O90" s="627"/>
      <c r="P90" s="627"/>
      <c r="Q90" s="627"/>
      <c r="R90" s="627"/>
      <c r="S90" s="627"/>
      <c r="T90" s="656"/>
      <c r="U90" s="656"/>
      <c r="V90" s="656"/>
      <c r="W90" s="656"/>
      <c r="X90" s="656"/>
      <c r="Y90" s="656"/>
      <c r="Z90" s="656"/>
      <c r="AA90" s="656"/>
      <c r="AB90" s="656"/>
      <c r="AC90" s="656"/>
      <c r="AD90" s="656"/>
      <c r="AE90" s="61"/>
      <c r="AF90" s="61"/>
      <c r="AG90" s="61"/>
      <c r="AH90" s="61"/>
      <c r="AI90" s="61"/>
      <c r="AJ90" s="61"/>
    </row>
    <row r="91" spans="1:36" ht="13.95" customHeight="1">
      <c r="A91" s="628"/>
      <c r="B91" s="628"/>
      <c r="C91" s="626"/>
      <c r="D91" s="626"/>
      <c r="E91" s="626"/>
      <c r="F91" s="626"/>
      <c r="G91" s="626"/>
      <c r="H91" s="627"/>
      <c r="I91" s="627"/>
      <c r="J91" s="627"/>
      <c r="K91" s="627"/>
      <c r="L91" s="627"/>
      <c r="M91" s="627"/>
      <c r="N91" s="627"/>
      <c r="O91" s="627"/>
      <c r="P91" s="627"/>
      <c r="Q91" s="627"/>
      <c r="R91" s="627"/>
      <c r="S91" s="627"/>
      <c r="T91" s="656"/>
      <c r="U91" s="656"/>
      <c r="V91" s="656"/>
      <c r="W91" s="656"/>
      <c r="X91" s="656"/>
      <c r="Y91" s="656"/>
      <c r="Z91" s="656"/>
      <c r="AA91" s="656"/>
      <c r="AB91" s="656"/>
      <c r="AC91" s="656"/>
      <c r="AD91" s="656"/>
      <c r="AE91" s="61"/>
      <c r="AF91" s="61"/>
      <c r="AG91" s="61"/>
      <c r="AH91" s="61"/>
      <c r="AI91" s="61"/>
      <c r="AJ91" s="61"/>
    </row>
    <row r="92" spans="1:36" ht="13.95" customHeight="1">
      <c r="A92" s="628"/>
      <c r="B92" s="628"/>
      <c r="C92" s="626"/>
      <c r="D92" s="626"/>
      <c r="E92" s="626"/>
      <c r="F92" s="626"/>
      <c r="G92" s="626"/>
      <c r="H92" s="627"/>
      <c r="I92" s="627"/>
      <c r="J92" s="627"/>
      <c r="K92" s="627"/>
      <c r="L92" s="627"/>
      <c r="M92" s="627"/>
      <c r="N92" s="627"/>
      <c r="O92" s="627"/>
      <c r="P92" s="627"/>
      <c r="Q92" s="627"/>
      <c r="R92" s="627"/>
      <c r="S92" s="627"/>
      <c r="T92" s="656"/>
      <c r="U92" s="656"/>
      <c r="V92" s="656"/>
      <c r="W92" s="656"/>
      <c r="X92" s="656"/>
      <c r="Y92" s="656"/>
      <c r="Z92" s="656"/>
      <c r="AA92" s="656"/>
      <c r="AB92" s="656"/>
      <c r="AC92" s="656"/>
      <c r="AD92" s="656"/>
      <c r="AE92" s="61"/>
      <c r="AF92" s="61"/>
      <c r="AG92" s="61"/>
      <c r="AH92" s="61"/>
      <c r="AI92" s="61"/>
      <c r="AJ92" s="61"/>
    </row>
    <row r="93" spans="1:36" ht="13.95" customHeight="1">
      <c r="A93" s="628"/>
      <c r="B93" s="628"/>
      <c r="C93" s="626"/>
      <c r="D93" s="626"/>
      <c r="E93" s="626"/>
      <c r="F93" s="626"/>
      <c r="G93" s="626"/>
      <c r="H93" s="627"/>
      <c r="I93" s="627"/>
      <c r="J93" s="627"/>
      <c r="K93" s="627"/>
      <c r="L93" s="627"/>
      <c r="M93" s="627"/>
      <c r="N93" s="627"/>
      <c r="O93" s="627"/>
      <c r="P93" s="627"/>
      <c r="Q93" s="627"/>
      <c r="R93" s="627"/>
      <c r="S93" s="627"/>
      <c r="T93" s="656"/>
      <c r="U93" s="656"/>
      <c r="V93" s="656"/>
      <c r="W93" s="656"/>
      <c r="X93" s="656"/>
      <c r="Y93" s="656"/>
      <c r="Z93" s="656"/>
      <c r="AA93" s="656"/>
      <c r="AB93" s="656"/>
      <c r="AC93" s="656"/>
      <c r="AD93" s="656"/>
      <c r="AE93" s="61"/>
      <c r="AF93" s="61"/>
      <c r="AG93" s="61"/>
      <c r="AH93" s="61"/>
      <c r="AI93" s="61"/>
      <c r="AJ93" s="61"/>
    </row>
    <row r="94" spans="1:36" ht="13.95" customHeight="1">
      <c r="A94" s="628"/>
      <c r="B94" s="628"/>
      <c r="C94" s="626"/>
      <c r="D94" s="626"/>
      <c r="E94" s="626"/>
      <c r="F94" s="626"/>
      <c r="G94" s="626"/>
      <c r="H94" s="627"/>
      <c r="I94" s="627"/>
      <c r="J94" s="627"/>
      <c r="K94" s="627"/>
      <c r="L94" s="627"/>
      <c r="M94" s="627"/>
      <c r="N94" s="627"/>
      <c r="O94" s="627"/>
      <c r="P94" s="627"/>
      <c r="Q94" s="627"/>
      <c r="R94" s="627"/>
      <c r="S94" s="627"/>
      <c r="T94" s="656"/>
      <c r="U94" s="656"/>
      <c r="V94" s="656"/>
      <c r="W94" s="656"/>
      <c r="X94" s="656"/>
      <c r="Y94" s="656"/>
      <c r="Z94" s="656"/>
      <c r="AA94" s="656"/>
      <c r="AB94" s="656"/>
      <c r="AC94" s="656"/>
      <c r="AD94" s="656"/>
      <c r="AE94" s="61"/>
      <c r="AF94" s="61"/>
      <c r="AG94" s="61"/>
      <c r="AH94" s="61"/>
      <c r="AI94" s="61"/>
      <c r="AJ94" s="61"/>
    </row>
    <row r="95" spans="1:36" ht="13.95" customHeight="1">
      <c r="A95" s="628"/>
      <c r="B95" s="628"/>
      <c r="C95" s="626"/>
      <c r="D95" s="626"/>
      <c r="E95" s="626"/>
      <c r="F95" s="626"/>
      <c r="G95" s="626"/>
      <c r="H95" s="627"/>
      <c r="I95" s="627"/>
      <c r="J95" s="627"/>
      <c r="K95" s="627"/>
      <c r="L95" s="627"/>
      <c r="M95" s="627"/>
      <c r="N95" s="627"/>
      <c r="O95" s="627"/>
      <c r="P95" s="627"/>
      <c r="Q95" s="627"/>
      <c r="R95" s="627"/>
      <c r="S95" s="627"/>
      <c r="T95" s="656"/>
      <c r="U95" s="656"/>
      <c r="V95" s="656"/>
      <c r="W95" s="656"/>
      <c r="X95" s="656"/>
      <c r="Y95" s="656"/>
      <c r="Z95" s="656"/>
      <c r="AA95" s="656"/>
      <c r="AB95" s="656"/>
      <c r="AC95" s="656"/>
      <c r="AD95" s="656"/>
      <c r="AE95" s="61"/>
      <c r="AF95" s="61"/>
      <c r="AG95" s="61"/>
      <c r="AH95" s="61"/>
      <c r="AI95" s="61"/>
      <c r="AJ95" s="61"/>
    </row>
    <row r="96" spans="1:36" ht="13.95" customHeight="1">
      <c r="A96" s="628"/>
      <c r="B96" s="628"/>
      <c r="C96" s="626"/>
      <c r="D96" s="626"/>
      <c r="E96" s="626"/>
      <c r="F96" s="626"/>
      <c r="G96" s="626"/>
      <c r="H96" s="627"/>
      <c r="I96" s="627"/>
      <c r="J96" s="627"/>
      <c r="K96" s="627"/>
      <c r="L96" s="627"/>
      <c r="M96" s="627"/>
      <c r="N96" s="627"/>
      <c r="O96" s="627"/>
      <c r="P96" s="627"/>
      <c r="Q96" s="627"/>
      <c r="R96" s="627"/>
      <c r="S96" s="627"/>
      <c r="T96" s="656"/>
      <c r="U96" s="656"/>
      <c r="V96" s="656"/>
      <c r="W96" s="656"/>
      <c r="X96" s="656"/>
      <c r="Y96" s="656"/>
      <c r="Z96" s="656"/>
      <c r="AA96" s="656"/>
      <c r="AB96" s="656"/>
      <c r="AC96" s="656"/>
      <c r="AD96" s="656"/>
      <c r="AE96" s="61"/>
      <c r="AF96" s="61"/>
      <c r="AG96" s="61"/>
      <c r="AH96" s="61"/>
      <c r="AI96" s="61"/>
      <c r="AJ96" s="61"/>
    </row>
    <row r="97" spans="1:36" ht="13.95" customHeight="1">
      <c r="A97" s="628"/>
      <c r="B97" s="628"/>
      <c r="C97" s="626"/>
      <c r="D97" s="626"/>
      <c r="E97" s="626"/>
      <c r="F97" s="626"/>
      <c r="G97" s="626"/>
      <c r="H97" s="627"/>
      <c r="I97" s="627"/>
      <c r="J97" s="627"/>
      <c r="K97" s="627"/>
      <c r="L97" s="627"/>
      <c r="M97" s="627"/>
      <c r="N97" s="627"/>
      <c r="O97" s="627"/>
      <c r="P97" s="627"/>
      <c r="Q97" s="627"/>
      <c r="R97" s="627"/>
      <c r="S97" s="627"/>
      <c r="T97" s="656"/>
      <c r="U97" s="656"/>
      <c r="V97" s="656"/>
      <c r="W97" s="656"/>
      <c r="X97" s="656"/>
      <c r="Y97" s="656"/>
      <c r="Z97" s="656"/>
      <c r="AA97" s="656"/>
      <c r="AB97" s="656"/>
      <c r="AC97" s="656"/>
      <c r="AD97" s="656"/>
      <c r="AE97" s="61"/>
      <c r="AF97" s="61"/>
      <c r="AG97" s="61"/>
      <c r="AH97" s="61"/>
      <c r="AI97" s="61"/>
      <c r="AJ97" s="61"/>
    </row>
    <row r="98" spans="1:36" ht="13.95" customHeight="1">
      <c r="A98" s="628"/>
      <c r="B98" s="628"/>
      <c r="C98" s="626"/>
      <c r="D98" s="626"/>
      <c r="E98" s="626"/>
      <c r="F98" s="626"/>
      <c r="G98" s="626"/>
      <c r="H98" s="627"/>
      <c r="I98" s="627"/>
      <c r="J98" s="627"/>
      <c r="K98" s="627"/>
      <c r="L98" s="627"/>
      <c r="M98" s="627"/>
      <c r="N98" s="627"/>
      <c r="O98" s="627"/>
      <c r="P98" s="627"/>
      <c r="Q98" s="627"/>
      <c r="R98" s="627"/>
      <c r="S98" s="627"/>
      <c r="T98" s="656"/>
      <c r="U98" s="656"/>
      <c r="V98" s="656"/>
      <c r="W98" s="656"/>
      <c r="X98" s="656"/>
      <c r="Y98" s="656"/>
      <c r="Z98" s="656"/>
      <c r="AA98" s="656"/>
      <c r="AB98" s="656"/>
      <c r="AC98" s="656"/>
      <c r="AD98" s="656"/>
      <c r="AE98" s="61"/>
      <c r="AF98" s="61"/>
      <c r="AG98" s="61"/>
      <c r="AH98" s="61"/>
      <c r="AI98" s="61"/>
      <c r="AJ98" s="61"/>
    </row>
    <row r="99" spans="1:36" ht="13.95" customHeight="1">
      <c r="A99" s="628"/>
      <c r="B99" s="628"/>
      <c r="C99" s="626"/>
      <c r="D99" s="626"/>
      <c r="E99" s="626"/>
      <c r="F99" s="626"/>
      <c r="G99" s="626"/>
      <c r="H99" s="627"/>
      <c r="I99" s="627"/>
      <c r="J99" s="627"/>
      <c r="K99" s="627"/>
      <c r="L99" s="627"/>
      <c r="M99" s="627"/>
      <c r="N99" s="627"/>
      <c r="O99" s="627"/>
      <c r="P99" s="627"/>
      <c r="Q99" s="627"/>
      <c r="R99" s="627"/>
      <c r="S99" s="627"/>
      <c r="T99" s="656"/>
      <c r="U99" s="656"/>
      <c r="V99" s="656"/>
      <c r="W99" s="656"/>
      <c r="X99" s="656"/>
      <c r="Y99" s="656"/>
      <c r="Z99" s="656"/>
      <c r="AA99" s="656"/>
      <c r="AB99" s="656"/>
      <c r="AC99" s="656"/>
      <c r="AD99" s="656"/>
      <c r="AE99" s="61"/>
      <c r="AF99" s="61"/>
      <c r="AG99" s="61"/>
      <c r="AH99" s="61"/>
      <c r="AI99" s="61"/>
      <c r="AJ99" s="61"/>
    </row>
    <row r="100" spans="1:36" ht="13.95" customHeight="1">
      <c r="A100" s="628"/>
      <c r="B100" s="628"/>
      <c r="C100" s="626"/>
      <c r="D100" s="626"/>
      <c r="E100" s="626"/>
      <c r="F100" s="626"/>
      <c r="G100" s="626"/>
      <c r="H100" s="627"/>
      <c r="I100" s="627"/>
      <c r="J100" s="627"/>
      <c r="K100" s="627"/>
      <c r="L100" s="627"/>
      <c r="M100" s="627"/>
      <c r="N100" s="627"/>
      <c r="O100" s="627"/>
      <c r="P100" s="627"/>
      <c r="Q100" s="627"/>
      <c r="R100" s="627"/>
      <c r="S100" s="627"/>
      <c r="T100" s="656"/>
      <c r="U100" s="656"/>
      <c r="V100" s="656"/>
      <c r="W100" s="656"/>
      <c r="X100" s="656"/>
      <c r="Y100" s="656"/>
      <c r="Z100" s="656"/>
      <c r="AA100" s="656"/>
      <c r="AB100" s="656"/>
      <c r="AC100" s="656"/>
      <c r="AD100" s="656"/>
      <c r="AE100" s="61"/>
      <c r="AF100" s="61"/>
      <c r="AG100" s="61"/>
      <c r="AH100" s="61"/>
      <c r="AI100" s="61"/>
      <c r="AJ100" s="61"/>
    </row>
    <row r="101" spans="1:36" ht="13.95" customHeight="1">
      <c r="A101" s="628"/>
      <c r="B101" s="628"/>
      <c r="C101" s="626"/>
      <c r="D101" s="626"/>
      <c r="E101" s="626"/>
      <c r="F101" s="626"/>
      <c r="G101" s="626"/>
      <c r="H101" s="627"/>
      <c r="I101" s="627"/>
      <c r="J101" s="627"/>
      <c r="K101" s="627"/>
      <c r="L101" s="627"/>
      <c r="M101" s="627"/>
      <c r="N101" s="627"/>
      <c r="O101" s="627"/>
      <c r="P101" s="627"/>
      <c r="Q101" s="627"/>
      <c r="R101" s="627"/>
      <c r="S101" s="627"/>
      <c r="T101" s="656"/>
      <c r="U101" s="656"/>
      <c r="V101" s="656"/>
      <c r="W101" s="656"/>
      <c r="X101" s="656"/>
      <c r="Y101" s="656"/>
      <c r="Z101" s="656"/>
      <c r="AA101" s="656"/>
      <c r="AB101" s="656"/>
      <c r="AC101" s="656"/>
      <c r="AD101" s="656"/>
      <c r="AE101" s="61"/>
      <c r="AF101" s="61"/>
      <c r="AG101" s="61"/>
      <c r="AH101" s="61"/>
      <c r="AI101" s="61"/>
      <c r="AJ101" s="61"/>
    </row>
    <row r="102" spans="1:36" ht="13.95" customHeight="1">
      <c r="A102" s="628"/>
      <c r="B102" s="628"/>
      <c r="C102" s="626"/>
      <c r="D102" s="626"/>
      <c r="E102" s="626"/>
      <c r="F102" s="626"/>
      <c r="G102" s="626"/>
      <c r="H102" s="627"/>
      <c r="I102" s="627"/>
      <c r="J102" s="627"/>
      <c r="K102" s="627"/>
      <c r="L102" s="627"/>
      <c r="M102" s="627"/>
      <c r="N102" s="627"/>
      <c r="O102" s="627"/>
      <c r="P102" s="627"/>
      <c r="Q102" s="627"/>
      <c r="R102" s="627"/>
      <c r="S102" s="627"/>
      <c r="T102" s="656"/>
      <c r="U102" s="656"/>
      <c r="V102" s="656"/>
      <c r="W102" s="656"/>
      <c r="X102" s="656"/>
      <c r="Y102" s="656"/>
      <c r="Z102" s="656"/>
      <c r="AA102" s="656"/>
      <c r="AB102" s="656"/>
      <c r="AC102" s="656"/>
      <c r="AD102" s="656"/>
      <c r="AE102" s="61"/>
      <c r="AF102" s="61"/>
      <c r="AG102" s="61"/>
      <c r="AH102" s="61"/>
      <c r="AI102" s="61"/>
      <c r="AJ102" s="61"/>
    </row>
    <row r="103" spans="1:36" ht="13.95" customHeight="1">
      <c r="A103" s="628"/>
      <c r="B103" s="628"/>
      <c r="C103" s="626"/>
      <c r="D103" s="626"/>
      <c r="E103" s="626"/>
      <c r="F103" s="626"/>
      <c r="G103" s="626"/>
      <c r="H103" s="627"/>
      <c r="I103" s="627"/>
      <c r="J103" s="627"/>
      <c r="K103" s="627"/>
      <c r="L103" s="627"/>
      <c r="M103" s="627"/>
      <c r="N103" s="627"/>
      <c r="O103" s="627"/>
      <c r="P103" s="627"/>
      <c r="Q103" s="627"/>
      <c r="R103" s="627"/>
      <c r="S103" s="627"/>
      <c r="T103" s="656"/>
      <c r="U103" s="656"/>
      <c r="V103" s="656"/>
      <c r="W103" s="656"/>
      <c r="X103" s="656"/>
      <c r="Y103" s="656"/>
      <c r="Z103" s="656"/>
      <c r="AA103" s="656"/>
      <c r="AB103" s="656"/>
      <c r="AC103" s="656"/>
      <c r="AD103" s="656"/>
      <c r="AE103" s="61"/>
      <c r="AF103" s="61"/>
      <c r="AG103" s="61"/>
      <c r="AH103" s="61"/>
      <c r="AI103" s="61"/>
      <c r="AJ103" s="61"/>
    </row>
    <row r="104" spans="1:36" ht="13.95" customHeight="1">
      <c r="A104" s="628"/>
      <c r="B104" s="628"/>
      <c r="C104" s="626"/>
      <c r="D104" s="626"/>
      <c r="E104" s="626"/>
      <c r="F104" s="626"/>
      <c r="G104" s="626"/>
      <c r="H104" s="627"/>
      <c r="I104" s="627"/>
      <c r="J104" s="627"/>
      <c r="K104" s="627"/>
      <c r="L104" s="627"/>
      <c r="M104" s="627"/>
      <c r="N104" s="627"/>
      <c r="O104" s="627"/>
      <c r="P104" s="627"/>
      <c r="Q104" s="627"/>
      <c r="R104" s="627"/>
      <c r="S104" s="627"/>
      <c r="T104" s="656"/>
      <c r="U104" s="656"/>
      <c r="V104" s="656"/>
      <c r="W104" s="656"/>
      <c r="X104" s="656"/>
      <c r="Y104" s="656"/>
      <c r="Z104" s="656"/>
      <c r="AA104" s="656"/>
      <c r="AB104" s="656"/>
      <c r="AC104" s="656"/>
      <c r="AD104" s="656"/>
      <c r="AE104" s="61"/>
      <c r="AF104" s="61"/>
      <c r="AG104" s="61"/>
      <c r="AH104" s="61"/>
      <c r="AI104" s="61"/>
      <c r="AJ104" s="61"/>
    </row>
    <row r="105" spans="1:36" ht="13.95" customHeight="1">
      <c r="A105" s="628"/>
      <c r="B105" s="628"/>
      <c r="C105" s="626"/>
      <c r="D105" s="626"/>
      <c r="E105" s="626"/>
      <c r="F105" s="626"/>
      <c r="G105" s="626"/>
      <c r="H105" s="627"/>
      <c r="I105" s="627"/>
      <c r="J105" s="627"/>
      <c r="K105" s="627"/>
      <c r="L105" s="627"/>
      <c r="M105" s="627"/>
      <c r="N105" s="627"/>
      <c r="O105" s="627"/>
      <c r="P105" s="627"/>
      <c r="Q105" s="627"/>
      <c r="R105" s="627"/>
      <c r="S105" s="627"/>
      <c r="T105" s="656"/>
      <c r="U105" s="656"/>
      <c r="V105" s="656"/>
      <c r="W105" s="656"/>
      <c r="X105" s="656"/>
      <c r="Y105" s="656"/>
      <c r="Z105" s="656"/>
      <c r="AA105" s="656"/>
      <c r="AB105" s="656"/>
      <c r="AC105" s="656"/>
      <c r="AD105" s="656"/>
      <c r="AE105" s="61"/>
      <c r="AF105" s="61"/>
      <c r="AG105" s="61"/>
      <c r="AH105" s="61"/>
      <c r="AI105" s="61"/>
      <c r="AJ105" s="61"/>
    </row>
    <row r="106" spans="1:36" ht="13.95" customHeight="1">
      <c r="A106" s="628"/>
      <c r="B106" s="628"/>
      <c r="C106" s="626"/>
      <c r="D106" s="626"/>
      <c r="E106" s="626"/>
      <c r="F106" s="626"/>
      <c r="G106" s="626"/>
      <c r="H106" s="627"/>
      <c r="I106" s="627"/>
      <c r="J106" s="627"/>
      <c r="K106" s="627"/>
      <c r="L106" s="627"/>
      <c r="M106" s="627"/>
      <c r="N106" s="627"/>
      <c r="O106" s="627"/>
      <c r="P106" s="627"/>
      <c r="Q106" s="627"/>
      <c r="R106" s="627"/>
      <c r="S106" s="627"/>
      <c r="T106" s="656"/>
      <c r="U106" s="656"/>
      <c r="V106" s="656"/>
      <c r="W106" s="656"/>
      <c r="X106" s="656"/>
      <c r="Y106" s="656"/>
      <c r="Z106" s="656"/>
      <c r="AA106" s="656"/>
      <c r="AB106" s="656"/>
      <c r="AC106" s="656"/>
      <c r="AD106" s="656"/>
      <c r="AE106" s="61"/>
      <c r="AF106" s="61"/>
      <c r="AG106" s="61"/>
      <c r="AH106" s="61"/>
      <c r="AI106" s="61"/>
      <c r="AJ106" s="61"/>
    </row>
    <row r="107" spans="1:36" ht="13.95" customHeight="1">
      <c r="A107" s="628"/>
      <c r="B107" s="628"/>
      <c r="C107" s="626"/>
      <c r="D107" s="626"/>
      <c r="E107" s="626"/>
      <c r="F107" s="626"/>
      <c r="G107" s="626"/>
      <c r="H107" s="627"/>
      <c r="I107" s="627"/>
      <c r="J107" s="627"/>
      <c r="K107" s="627"/>
      <c r="L107" s="627"/>
      <c r="M107" s="627"/>
      <c r="N107" s="627"/>
      <c r="O107" s="627"/>
      <c r="P107" s="627"/>
      <c r="Q107" s="627"/>
      <c r="R107" s="627"/>
      <c r="S107" s="627"/>
      <c r="T107" s="656"/>
      <c r="U107" s="656"/>
      <c r="V107" s="656"/>
      <c r="W107" s="656"/>
      <c r="X107" s="656"/>
      <c r="Y107" s="656"/>
      <c r="Z107" s="656"/>
      <c r="AA107" s="656"/>
      <c r="AB107" s="656"/>
      <c r="AC107" s="656"/>
      <c r="AD107" s="656"/>
      <c r="AE107" s="61"/>
      <c r="AF107" s="61"/>
      <c r="AG107" s="61"/>
      <c r="AH107" s="61"/>
      <c r="AI107" s="61"/>
      <c r="AJ107" s="61"/>
    </row>
    <row r="108" spans="1:36" ht="13.95" customHeight="1">
      <c r="A108" s="628"/>
      <c r="B108" s="628"/>
      <c r="C108" s="626"/>
      <c r="D108" s="626"/>
      <c r="E108" s="626"/>
      <c r="F108" s="626"/>
      <c r="G108" s="626"/>
      <c r="H108" s="627"/>
      <c r="I108" s="627"/>
      <c r="J108" s="627"/>
      <c r="K108" s="627"/>
      <c r="L108" s="627"/>
      <c r="M108" s="627"/>
      <c r="N108" s="627"/>
      <c r="O108" s="627"/>
      <c r="P108" s="627"/>
      <c r="Q108" s="627"/>
      <c r="R108" s="627"/>
      <c r="S108" s="627"/>
      <c r="T108" s="656"/>
      <c r="U108" s="656"/>
      <c r="V108" s="656"/>
      <c r="W108" s="656"/>
      <c r="X108" s="656"/>
      <c r="Y108" s="656"/>
      <c r="Z108" s="656"/>
      <c r="AA108" s="656"/>
      <c r="AB108" s="656"/>
      <c r="AC108" s="656"/>
      <c r="AD108" s="656"/>
      <c r="AE108" s="61"/>
      <c r="AF108" s="61"/>
      <c r="AG108" s="61"/>
      <c r="AH108" s="61"/>
      <c r="AI108" s="61"/>
      <c r="AJ108" s="61"/>
    </row>
    <row r="109" spans="1:36" ht="13.95" customHeight="1">
      <c r="A109" s="628"/>
      <c r="B109" s="628"/>
      <c r="C109" s="626"/>
      <c r="D109" s="626"/>
      <c r="E109" s="626"/>
      <c r="F109" s="626"/>
      <c r="G109" s="626"/>
      <c r="H109" s="627"/>
      <c r="I109" s="627"/>
      <c r="J109" s="627"/>
      <c r="K109" s="627"/>
      <c r="L109" s="627"/>
      <c r="M109" s="627"/>
      <c r="N109" s="627"/>
      <c r="O109" s="627"/>
      <c r="P109" s="627"/>
      <c r="Q109" s="627"/>
      <c r="R109" s="627"/>
      <c r="S109" s="627"/>
      <c r="T109" s="656"/>
      <c r="U109" s="656"/>
      <c r="V109" s="656"/>
      <c r="W109" s="656"/>
      <c r="X109" s="656"/>
      <c r="Y109" s="656"/>
      <c r="Z109" s="656"/>
      <c r="AA109" s="656"/>
      <c r="AB109" s="656"/>
      <c r="AC109" s="656"/>
      <c r="AD109" s="656"/>
      <c r="AE109" s="61"/>
      <c r="AF109" s="61"/>
      <c r="AG109" s="61"/>
      <c r="AH109" s="61"/>
      <c r="AI109" s="61"/>
      <c r="AJ109" s="61"/>
    </row>
    <row r="110" spans="1:36" ht="13.95" customHeight="1">
      <c r="A110" s="628"/>
      <c r="B110" s="628"/>
      <c r="C110" s="626"/>
      <c r="D110" s="626"/>
      <c r="E110" s="626"/>
      <c r="F110" s="626"/>
      <c r="G110" s="626"/>
      <c r="H110" s="627"/>
      <c r="I110" s="627"/>
      <c r="J110" s="627"/>
      <c r="K110" s="627"/>
      <c r="L110" s="627"/>
      <c r="M110" s="627"/>
      <c r="N110" s="627"/>
      <c r="O110" s="627"/>
      <c r="P110" s="627"/>
      <c r="Q110" s="627"/>
      <c r="R110" s="627"/>
      <c r="S110" s="627"/>
      <c r="T110" s="656"/>
      <c r="U110" s="656"/>
      <c r="V110" s="656"/>
      <c r="W110" s="656"/>
      <c r="X110" s="656"/>
      <c r="Y110" s="656"/>
      <c r="Z110" s="656"/>
      <c r="AA110" s="656"/>
      <c r="AB110" s="656"/>
      <c r="AC110" s="656"/>
      <c r="AD110" s="656"/>
      <c r="AE110" s="61"/>
      <c r="AF110" s="61"/>
      <c r="AG110" s="61"/>
      <c r="AH110" s="61"/>
      <c r="AI110" s="61"/>
      <c r="AJ110" s="61"/>
    </row>
    <row r="111" spans="1:36" ht="13.95" customHeight="1">
      <c r="A111" s="628"/>
      <c r="B111" s="628"/>
      <c r="C111" s="626"/>
      <c r="D111" s="626"/>
      <c r="E111" s="626"/>
      <c r="F111" s="626"/>
      <c r="G111" s="626"/>
      <c r="H111" s="627"/>
      <c r="I111" s="627"/>
      <c r="J111" s="627"/>
      <c r="K111" s="627"/>
      <c r="L111" s="627"/>
      <c r="M111" s="627"/>
      <c r="N111" s="627"/>
      <c r="O111" s="627"/>
      <c r="P111" s="627"/>
      <c r="Q111" s="627"/>
      <c r="R111" s="627"/>
      <c r="S111" s="627"/>
      <c r="T111" s="656"/>
      <c r="U111" s="656"/>
      <c r="V111" s="656"/>
      <c r="W111" s="656"/>
      <c r="X111" s="656"/>
      <c r="Y111" s="656"/>
      <c r="Z111" s="656"/>
      <c r="AA111" s="656"/>
      <c r="AB111" s="656"/>
      <c r="AC111" s="656"/>
      <c r="AD111" s="656"/>
      <c r="AE111" s="61"/>
      <c r="AF111" s="61"/>
      <c r="AG111" s="61"/>
      <c r="AH111" s="61"/>
      <c r="AI111" s="61"/>
      <c r="AJ111" s="61"/>
    </row>
    <row r="112" spans="1:36" ht="13.95" customHeight="1">
      <c r="A112" s="628"/>
      <c r="B112" s="628"/>
      <c r="C112" s="626"/>
      <c r="D112" s="626"/>
      <c r="E112" s="626"/>
      <c r="F112" s="626"/>
      <c r="G112" s="626"/>
      <c r="H112" s="627"/>
      <c r="I112" s="627"/>
      <c r="J112" s="627"/>
      <c r="K112" s="627"/>
      <c r="L112" s="627"/>
      <c r="M112" s="627"/>
      <c r="N112" s="627"/>
      <c r="O112" s="627"/>
      <c r="P112" s="627"/>
      <c r="Q112" s="627"/>
      <c r="R112" s="627"/>
      <c r="S112" s="627"/>
      <c r="T112" s="656"/>
      <c r="U112" s="656"/>
      <c r="V112" s="656"/>
      <c r="W112" s="656"/>
      <c r="X112" s="656"/>
      <c r="Y112" s="656"/>
      <c r="Z112" s="656"/>
      <c r="AA112" s="656"/>
      <c r="AB112" s="656"/>
      <c r="AC112" s="656"/>
      <c r="AD112" s="656"/>
      <c r="AE112" s="61"/>
      <c r="AF112" s="61"/>
      <c r="AG112" s="61"/>
      <c r="AH112" s="61"/>
      <c r="AI112" s="61"/>
      <c r="AJ112" s="61"/>
    </row>
    <row r="113" spans="1:36" ht="13.95" customHeight="1">
      <c r="A113" s="628"/>
      <c r="B113" s="628"/>
      <c r="C113" s="626"/>
      <c r="D113" s="626"/>
      <c r="E113" s="626"/>
      <c r="F113" s="626"/>
      <c r="G113" s="626"/>
      <c r="H113" s="627"/>
      <c r="I113" s="627"/>
      <c r="J113" s="627"/>
      <c r="K113" s="627"/>
      <c r="L113" s="627"/>
      <c r="M113" s="627"/>
      <c r="N113" s="627"/>
      <c r="O113" s="627"/>
      <c r="P113" s="627"/>
      <c r="Q113" s="627"/>
      <c r="R113" s="627"/>
      <c r="S113" s="627"/>
      <c r="T113" s="656"/>
      <c r="U113" s="656"/>
      <c r="V113" s="656"/>
      <c r="W113" s="656"/>
      <c r="X113" s="656"/>
      <c r="Y113" s="656"/>
      <c r="Z113" s="656"/>
      <c r="AA113" s="656"/>
      <c r="AB113" s="656"/>
      <c r="AC113" s="656"/>
      <c r="AD113" s="656"/>
      <c r="AE113" s="61"/>
      <c r="AF113" s="61"/>
      <c r="AG113" s="61"/>
      <c r="AH113" s="61"/>
      <c r="AI113" s="61"/>
      <c r="AJ113" s="61"/>
    </row>
    <row r="114" spans="1:36" ht="13.95" customHeight="1">
      <c r="A114" s="628"/>
      <c r="B114" s="628"/>
      <c r="C114" s="626"/>
      <c r="D114" s="626"/>
      <c r="E114" s="626"/>
      <c r="F114" s="626"/>
      <c r="G114" s="626"/>
      <c r="H114" s="627"/>
      <c r="I114" s="627"/>
      <c r="J114" s="627"/>
      <c r="K114" s="627"/>
      <c r="L114" s="627"/>
      <c r="M114" s="627"/>
      <c r="N114" s="627"/>
      <c r="O114" s="627"/>
      <c r="P114" s="627"/>
      <c r="Q114" s="627"/>
      <c r="R114" s="627"/>
      <c r="S114" s="627"/>
      <c r="T114" s="656"/>
      <c r="U114" s="656"/>
      <c r="V114" s="656"/>
      <c r="W114" s="656"/>
      <c r="X114" s="656"/>
      <c r="Y114" s="656"/>
      <c r="Z114" s="656"/>
      <c r="AA114" s="656"/>
      <c r="AB114" s="656"/>
      <c r="AC114" s="656"/>
      <c r="AD114" s="656"/>
      <c r="AE114" s="61"/>
      <c r="AF114" s="61"/>
      <c r="AG114" s="61"/>
      <c r="AH114" s="61"/>
      <c r="AI114" s="61"/>
      <c r="AJ114" s="61"/>
    </row>
    <row r="115" spans="1:36" ht="13.95" customHeight="1">
      <c r="A115" s="628"/>
      <c r="B115" s="628"/>
      <c r="C115" s="626"/>
      <c r="D115" s="626"/>
      <c r="E115" s="626"/>
      <c r="F115" s="626"/>
      <c r="G115" s="626"/>
      <c r="H115" s="627"/>
      <c r="I115" s="627"/>
      <c r="J115" s="627"/>
      <c r="K115" s="627"/>
      <c r="L115" s="627"/>
      <c r="M115" s="627"/>
      <c r="N115" s="627"/>
      <c r="O115" s="627"/>
      <c r="P115" s="627"/>
      <c r="Q115" s="627"/>
      <c r="R115" s="627"/>
      <c r="S115" s="627"/>
      <c r="T115" s="656"/>
      <c r="U115" s="656"/>
      <c r="V115" s="656"/>
      <c r="W115" s="656"/>
      <c r="X115" s="656"/>
      <c r="Y115" s="656"/>
      <c r="Z115" s="656"/>
      <c r="AA115" s="656"/>
      <c r="AB115" s="656"/>
      <c r="AC115" s="656"/>
      <c r="AD115" s="656"/>
      <c r="AE115" s="61"/>
      <c r="AF115" s="61"/>
      <c r="AG115" s="61"/>
      <c r="AH115" s="61"/>
      <c r="AI115" s="61"/>
      <c r="AJ115" s="61"/>
    </row>
    <row r="116" spans="1:36" ht="13.95" customHeight="1">
      <c r="A116" s="628"/>
      <c r="B116" s="628"/>
      <c r="C116" s="626"/>
      <c r="D116" s="626"/>
      <c r="E116" s="626"/>
      <c r="F116" s="626"/>
      <c r="G116" s="626"/>
      <c r="H116" s="627"/>
      <c r="I116" s="627"/>
      <c r="J116" s="627"/>
      <c r="K116" s="627"/>
      <c r="L116" s="627"/>
      <c r="M116" s="627"/>
      <c r="N116" s="627"/>
      <c r="O116" s="627"/>
      <c r="P116" s="627"/>
      <c r="Q116" s="627"/>
      <c r="R116" s="627"/>
      <c r="S116" s="627"/>
      <c r="T116" s="656"/>
      <c r="U116" s="656"/>
      <c r="V116" s="656"/>
      <c r="W116" s="656"/>
      <c r="X116" s="656"/>
      <c r="Y116" s="656"/>
      <c r="Z116" s="656"/>
      <c r="AA116" s="656"/>
      <c r="AB116" s="656"/>
      <c r="AC116" s="656"/>
      <c r="AD116" s="656"/>
      <c r="AE116" s="61"/>
      <c r="AF116" s="61"/>
      <c r="AG116" s="61"/>
      <c r="AH116" s="61"/>
      <c r="AI116" s="61"/>
      <c r="AJ116" s="61"/>
    </row>
    <row r="117" spans="1:36" ht="13.95" customHeight="1">
      <c r="A117" s="628"/>
      <c r="B117" s="628"/>
      <c r="C117" s="626"/>
      <c r="D117" s="626"/>
      <c r="E117" s="626"/>
      <c r="F117" s="626"/>
      <c r="G117" s="626"/>
      <c r="H117" s="627"/>
      <c r="I117" s="627"/>
      <c r="J117" s="627"/>
      <c r="K117" s="627"/>
      <c r="L117" s="627"/>
      <c r="M117" s="627"/>
      <c r="N117" s="627"/>
      <c r="O117" s="627"/>
      <c r="P117" s="627"/>
      <c r="Q117" s="627"/>
      <c r="R117" s="627"/>
      <c r="S117" s="627"/>
      <c r="T117" s="656"/>
      <c r="U117" s="656"/>
      <c r="V117" s="656"/>
      <c r="W117" s="656"/>
      <c r="X117" s="656"/>
      <c r="Y117" s="656"/>
      <c r="Z117" s="656"/>
      <c r="AA117" s="656"/>
      <c r="AB117" s="656"/>
      <c r="AC117" s="656"/>
      <c r="AD117" s="656"/>
      <c r="AE117" s="61"/>
      <c r="AF117" s="61"/>
      <c r="AG117" s="61"/>
      <c r="AH117" s="61"/>
      <c r="AI117" s="61"/>
      <c r="AJ117" s="61"/>
    </row>
    <row r="118" spans="1:36" ht="13.95" customHeight="1">
      <c r="A118" s="628"/>
      <c r="B118" s="628"/>
      <c r="C118" s="626"/>
      <c r="D118" s="626"/>
      <c r="E118" s="626"/>
      <c r="F118" s="626"/>
      <c r="G118" s="626"/>
      <c r="H118" s="627"/>
      <c r="I118" s="627"/>
      <c r="J118" s="627"/>
      <c r="K118" s="627"/>
      <c r="L118" s="627"/>
      <c r="M118" s="627"/>
      <c r="N118" s="627"/>
      <c r="O118" s="627"/>
      <c r="P118" s="627"/>
      <c r="Q118" s="627"/>
      <c r="R118" s="627"/>
      <c r="S118" s="627"/>
      <c r="T118" s="656"/>
      <c r="U118" s="656"/>
      <c r="V118" s="656"/>
      <c r="W118" s="656"/>
      <c r="X118" s="656"/>
      <c r="Y118" s="656"/>
      <c r="Z118" s="656"/>
      <c r="AA118" s="656"/>
      <c r="AB118" s="656"/>
      <c r="AC118" s="656"/>
      <c r="AD118" s="656"/>
      <c r="AE118" s="61"/>
      <c r="AF118" s="61"/>
      <c r="AG118" s="61"/>
      <c r="AH118" s="61"/>
      <c r="AI118" s="61"/>
      <c r="AJ118" s="61"/>
    </row>
    <row r="119" spans="1:36" ht="13.95" customHeight="1">
      <c r="A119" s="628"/>
      <c r="B119" s="628"/>
      <c r="C119" s="626"/>
      <c r="D119" s="626"/>
      <c r="E119" s="626"/>
      <c r="F119" s="626"/>
      <c r="G119" s="626"/>
      <c r="H119" s="627"/>
      <c r="I119" s="627"/>
      <c r="J119" s="627"/>
      <c r="K119" s="627"/>
      <c r="L119" s="627"/>
      <c r="M119" s="627"/>
      <c r="N119" s="627"/>
      <c r="O119" s="627"/>
      <c r="P119" s="627"/>
      <c r="Q119" s="627"/>
      <c r="R119" s="627"/>
      <c r="S119" s="627"/>
      <c r="T119" s="656"/>
      <c r="U119" s="656"/>
      <c r="V119" s="656"/>
      <c r="W119" s="656"/>
      <c r="X119" s="656"/>
      <c r="Y119" s="656"/>
      <c r="Z119" s="656"/>
      <c r="AA119" s="656"/>
      <c r="AB119" s="656"/>
      <c r="AC119" s="656"/>
      <c r="AD119" s="656"/>
      <c r="AE119" s="61"/>
      <c r="AF119" s="61"/>
      <c r="AG119" s="61"/>
      <c r="AH119" s="61"/>
      <c r="AI119" s="61"/>
      <c r="AJ119" s="61"/>
    </row>
    <row r="120" spans="1:36" ht="13.95" customHeight="1">
      <c r="A120" s="628"/>
      <c r="B120" s="628"/>
      <c r="C120" s="626"/>
      <c r="D120" s="626"/>
      <c r="E120" s="626"/>
      <c r="F120" s="626"/>
      <c r="G120" s="626"/>
      <c r="H120" s="627"/>
      <c r="I120" s="627"/>
      <c r="J120" s="627"/>
      <c r="K120" s="627"/>
      <c r="L120" s="627"/>
      <c r="M120" s="627"/>
      <c r="N120" s="627"/>
      <c r="O120" s="627"/>
      <c r="P120" s="627"/>
      <c r="Q120" s="627"/>
      <c r="R120" s="627"/>
      <c r="S120" s="627"/>
      <c r="T120" s="656"/>
      <c r="U120" s="656"/>
      <c r="V120" s="656"/>
      <c r="W120" s="656"/>
      <c r="X120" s="656"/>
      <c r="Y120" s="656"/>
      <c r="Z120" s="656"/>
      <c r="AA120" s="656"/>
      <c r="AB120" s="656"/>
      <c r="AC120" s="656"/>
      <c r="AD120" s="656"/>
      <c r="AE120" s="61"/>
      <c r="AF120" s="61"/>
      <c r="AG120" s="61"/>
      <c r="AH120" s="61"/>
      <c r="AI120" s="61"/>
      <c r="AJ120" s="61"/>
    </row>
    <row r="121" spans="1:36">
      <c r="A121" s="628"/>
      <c r="B121" s="628"/>
      <c r="C121" s="626"/>
      <c r="D121" s="626"/>
      <c r="E121" s="626"/>
      <c r="F121" s="626"/>
      <c r="G121" s="626"/>
      <c r="H121" s="627"/>
      <c r="I121" s="627"/>
      <c r="J121" s="627"/>
      <c r="K121" s="627"/>
      <c r="L121" s="627"/>
      <c r="M121" s="627"/>
      <c r="N121" s="627"/>
      <c r="O121" s="627"/>
      <c r="P121" s="627"/>
      <c r="Q121" s="627"/>
      <c r="R121" s="627"/>
      <c r="S121" s="627"/>
      <c r="T121" s="656"/>
      <c r="U121" s="656"/>
      <c r="V121" s="656"/>
      <c r="W121" s="656"/>
      <c r="X121" s="656"/>
      <c r="Y121" s="656"/>
      <c r="Z121" s="656"/>
      <c r="AA121" s="656"/>
      <c r="AB121" s="656"/>
      <c r="AC121" s="656"/>
      <c r="AD121" s="656"/>
      <c r="AE121" s="61"/>
      <c r="AF121" s="61"/>
      <c r="AG121" s="61"/>
      <c r="AH121" s="61"/>
      <c r="AI121" s="61"/>
      <c r="AJ121" s="61"/>
    </row>
    <row r="122" spans="1:36">
      <c r="A122" s="628"/>
      <c r="B122" s="628"/>
      <c r="C122" s="626"/>
      <c r="D122" s="626"/>
      <c r="E122" s="626"/>
      <c r="F122" s="626"/>
      <c r="G122" s="626"/>
      <c r="H122" s="627"/>
      <c r="I122" s="627"/>
      <c r="J122" s="627"/>
      <c r="K122" s="627"/>
      <c r="L122" s="627"/>
      <c r="M122" s="627"/>
      <c r="N122" s="627"/>
      <c r="O122" s="627"/>
      <c r="P122" s="627"/>
      <c r="Q122" s="627"/>
      <c r="R122" s="627"/>
      <c r="S122" s="627"/>
      <c r="T122" s="656"/>
      <c r="U122" s="656"/>
      <c r="V122" s="656"/>
      <c r="W122" s="656"/>
      <c r="X122" s="656"/>
      <c r="Y122" s="656"/>
      <c r="Z122" s="656"/>
      <c r="AA122" s="656"/>
      <c r="AB122" s="656"/>
      <c r="AC122" s="656"/>
      <c r="AD122" s="656"/>
      <c r="AE122" s="61"/>
      <c r="AF122" s="61"/>
      <c r="AG122" s="61"/>
      <c r="AH122" s="61"/>
      <c r="AI122" s="61"/>
      <c r="AJ122" s="61"/>
    </row>
    <row r="123" spans="1:36">
      <c r="A123" s="628"/>
      <c r="B123" s="628"/>
      <c r="C123" s="626"/>
      <c r="D123" s="626"/>
      <c r="E123" s="626"/>
      <c r="F123" s="626"/>
      <c r="G123" s="626"/>
      <c r="H123" s="627"/>
      <c r="I123" s="627"/>
      <c r="J123" s="627"/>
      <c r="K123" s="627"/>
      <c r="L123" s="627"/>
      <c r="M123" s="627"/>
      <c r="N123" s="627"/>
      <c r="O123" s="627"/>
      <c r="P123" s="627"/>
      <c r="Q123" s="627"/>
      <c r="R123" s="627"/>
      <c r="S123" s="627"/>
      <c r="T123" s="656"/>
      <c r="U123" s="656"/>
      <c r="V123" s="656"/>
      <c r="W123" s="656"/>
      <c r="X123" s="656"/>
      <c r="Y123" s="656"/>
      <c r="Z123" s="656"/>
      <c r="AA123" s="656"/>
      <c r="AB123" s="656"/>
      <c r="AC123" s="656"/>
      <c r="AD123" s="656"/>
      <c r="AE123" s="61"/>
      <c r="AF123" s="61"/>
      <c r="AG123" s="61"/>
      <c r="AH123" s="61"/>
      <c r="AI123" s="61"/>
      <c r="AJ123" s="61"/>
    </row>
    <row r="124" spans="1:36">
      <c r="A124" s="628"/>
      <c r="B124" s="628"/>
      <c r="C124" s="626"/>
      <c r="D124" s="626"/>
      <c r="E124" s="626"/>
      <c r="F124" s="626"/>
      <c r="G124" s="626"/>
      <c r="H124" s="627"/>
      <c r="I124" s="627"/>
      <c r="J124" s="627"/>
      <c r="K124" s="627"/>
      <c r="L124" s="627"/>
      <c r="M124" s="627"/>
      <c r="N124" s="627"/>
      <c r="O124" s="627"/>
      <c r="P124" s="627"/>
      <c r="Q124" s="627"/>
      <c r="R124" s="627"/>
      <c r="S124" s="627"/>
      <c r="T124" s="656"/>
      <c r="U124" s="656"/>
      <c r="V124" s="656"/>
      <c r="W124" s="656"/>
      <c r="X124" s="656"/>
      <c r="Y124" s="656"/>
      <c r="Z124" s="656"/>
      <c r="AA124" s="656"/>
      <c r="AB124" s="656"/>
      <c r="AC124" s="656"/>
      <c r="AD124" s="656"/>
      <c r="AE124" s="61"/>
      <c r="AF124" s="61"/>
      <c r="AG124" s="61"/>
      <c r="AH124" s="61"/>
      <c r="AI124" s="61"/>
      <c r="AJ124" s="61"/>
    </row>
    <row r="125" spans="1:36">
      <c r="A125" s="628"/>
      <c r="B125" s="628"/>
      <c r="C125" s="626"/>
      <c r="D125" s="626"/>
      <c r="E125" s="626"/>
      <c r="F125" s="626"/>
      <c r="G125" s="626"/>
      <c r="H125" s="627"/>
      <c r="I125" s="627"/>
      <c r="J125" s="627"/>
      <c r="K125" s="627"/>
      <c r="L125" s="627"/>
      <c r="M125" s="627"/>
      <c r="N125" s="627"/>
      <c r="O125" s="627"/>
      <c r="P125" s="627"/>
      <c r="Q125" s="627"/>
      <c r="R125" s="627"/>
      <c r="S125" s="627"/>
      <c r="T125" s="656"/>
      <c r="U125" s="656"/>
      <c r="V125" s="656"/>
      <c r="W125" s="656"/>
      <c r="X125" s="656"/>
      <c r="Y125" s="656"/>
      <c r="Z125" s="656"/>
      <c r="AA125" s="656"/>
      <c r="AB125" s="656"/>
      <c r="AC125" s="656"/>
      <c r="AD125" s="656"/>
      <c r="AE125" s="61"/>
      <c r="AF125" s="61"/>
      <c r="AG125" s="61"/>
      <c r="AH125" s="61"/>
      <c r="AI125" s="61"/>
      <c r="AJ125" s="61"/>
    </row>
    <row r="126" spans="1:36">
      <c r="A126" s="628"/>
      <c r="B126" s="628"/>
      <c r="C126" s="626"/>
      <c r="D126" s="626"/>
      <c r="E126" s="626"/>
      <c r="F126" s="626"/>
      <c r="G126" s="626"/>
      <c r="H126" s="627"/>
      <c r="I126" s="627"/>
      <c r="J126" s="627"/>
      <c r="K126" s="627"/>
      <c r="L126" s="627"/>
      <c r="M126" s="627"/>
      <c r="N126" s="627"/>
      <c r="O126" s="627"/>
      <c r="P126" s="627"/>
      <c r="Q126" s="627"/>
      <c r="R126" s="627"/>
      <c r="S126" s="627"/>
      <c r="T126" s="656"/>
      <c r="U126" s="656"/>
      <c r="V126" s="656"/>
      <c r="W126" s="656"/>
      <c r="X126" s="656"/>
      <c r="Y126" s="656"/>
      <c r="Z126" s="656"/>
      <c r="AA126" s="656"/>
      <c r="AB126" s="656"/>
      <c r="AC126" s="656"/>
      <c r="AD126" s="656"/>
      <c r="AE126" s="61"/>
      <c r="AF126" s="61"/>
      <c r="AG126" s="61"/>
      <c r="AH126" s="61"/>
      <c r="AI126" s="61"/>
      <c r="AJ126" s="61"/>
    </row>
    <row r="127" spans="1:36">
      <c r="A127" s="628"/>
      <c r="B127" s="628"/>
      <c r="C127" s="626"/>
      <c r="D127" s="626"/>
      <c r="E127" s="626"/>
      <c r="F127" s="626"/>
      <c r="G127" s="62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7"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55" zoomScaleNormal="46" zoomScaleSheetLayoutView="55" zoomScalePageLayoutView="70" workbookViewId="0">
      <selection activeCell="L18" sqref="L18"/>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657" t="str">
        <f>IF(基本情報入力シート!C13&lt;&gt;"", 基本情報入力シート!C13, "")</f>
        <v>福島県</v>
      </c>
      <c r="T1" s="658"/>
      <c r="U1" s="658"/>
      <c r="V1" s="749"/>
      <c r="W1" s="192"/>
      <c r="X1" s="192"/>
      <c r="Y1" s="192"/>
      <c r="Z1" s="36"/>
      <c r="AA1" s="72"/>
      <c r="AB1" s="101"/>
      <c r="AC1" s="101"/>
      <c r="AD1" s="101"/>
      <c r="AE1" s="101"/>
      <c r="AF1" s="101"/>
      <c r="AG1" s="101"/>
      <c r="AH1" s="101"/>
      <c r="AI1" s="101"/>
      <c r="AJ1" s="46"/>
      <c r="AK1" s="46"/>
    </row>
    <row r="2" spans="1:43" ht="31.2" customHeight="1" thickBot="1">
      <c r="A2" s="799" t="s">
        <v>28</v>
      </c>
      <c r="B2" s="800"/>
      <c r="C2" s="801" t="str">
        <f>IF(基本情報入力シート!L18="", "", 基本情報入力シート!L18)</f>
        <v/>
      </c>
      <c r="D2" s="802"/>
      <c r="E2" s="802"/>
      <c r="F2" s="803"/>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72" t="s">
        <v>2514</v>
      </c>
      <c r="J3" s="772"/>
      <c r="K3" s="772"/>
      <c r="L3" s="772"/>
      <c r="M3" s="103"/>
      <c r="N3" s="785" t="s">
        <v>2441</v>
      </c>
      <c r="O3" s="786"/>
      <c r="P3" s="786"/>
      <c r="Q3" s="791" t="s">
        <v>2471</v>
      </c>
      <c r="R3" s="791"/>
      <c r="S3" s="791"/>
      <c r="T3" s="791"/>
      <c r="U3" s="792"/>
      <c r="V3" s="103"/>
      <c r="W3" s="103"/>
      <c r="X3" s="103"/>
      <c r="Y3" s="103"/>
      <c r="Z3" s="103"/>
      <c r="AA3" s="103"/>
      <c r="AB3" s="103"/>
      <c r="AJ3"/>
    </row>
    <row r="4" spans="1:43" ht="16.2" customHeight="1" thickBot="1">
      <c r="A4" s="817" t="s">
        <v>2402</v>
      </c>
      <c r="B4" s="818"/>
      <c r="C4" s="818"/>
      <c r="D4" s="819"/>
      <c r="E4" s="833" t="s">
        <v>2403</v>
      </c>
      <c r="F4" s="364"/>
      <c r="G4" s="365"/>
      <c r="H4" s="103"/>
      <c r="I4" s="772"/>
      <c r="J4" s="772"/>
      <c r="K4" s="772"/>
      <c r="L4" s="772"/>
      <c r="M4" s="103"/>
      <c r="N4" s="787"/>
      <c r="O4" s="788"/>
      <c r="P4" s="788"/>
      <c r="Q4" s="793"/>
      <c r="R4" s="793"/>
      <c r="S4" s="793"/>
      <c r="T4" s="793"/>
      <c r="U4" s="794"/>
      <c r="V4" s="103"/>
      <c r="W4" s="103"/>
      <c r="X4" s="103"/>
      <c r="Y4" s="103"/>
      <c r="Z4" s="103"/>
      <c r="AA4" s="103"/>
      <c r="AB4" s="103"/>
      <c r="AJ4"/>
    </row>
    <row r="5" spans="1:43" ht="76.8" customHeight="1" thickBot="1">
      <c r="A5" s="820"/>
      <c r="B5" s="821"/>
      <c r="C5" s="821"/>
      <c r="D5" s="822"/>
      <c r="E5" s="834"/>
      <c r="F5" s="404" t="s">
        <v>2400</v>
      </c>
      <c r="G5" s="403" t="s">
        <v>2401</v>
      </c>
      <c r="H5" s="103"/>
      <c r="I5" s="772"/>
      <c r="J5" s="772"/>
      <c r="K5" s="772"/>
      <c r="L5" s="772"/>
      <c r="M5" s="103"/>
      <c r="N5" s="787" t="s">
        <v>2472</v>
      </c>
      <c r="O5" s="788"/>
      <c r="P5" s="788"/>
      <c r="Q5" s="795" t="s">
        <v>2442</v>
      </c>
      <c r="R5" s="795"/>
      <c r="S5" s="795"/>
      <c r="T5" s="795"/>
      <c r="U5" s="796"/>
      <c r="V5" s="103"/>
      <c r="W5" s="103"/>
      <c r="X5" s="103"/>
      <c r="Y5" s="103"/>
      <c r="Z5" s="103"/>
      <c r="AA5" s="103"/>
      <c r="AB5" s="103"/>
      <c r="AJ5"/>
    </row>
    <row r="6" spans="1:43" ht="30" customHeight="1" thickBot="1">
      <c r="A6" s="416"/>
      <c r="B6" s="823" t="s">
        <v>2404</v>
      </c>
      <c r="C6" s="824"/>
      <c r="D6" s="825"/>
      <c r="E6" s="399">
        <f>IFERROR(SUM(P15:P114),"")</f>
        <v>0</v>
      </c>
      <c r="F6" s="435">
        <f>IFERROR(SUMIF($AP$15:$AP$114,"加算対象",$P$15:$P$114),"")</f>
        <v>0</v>
      </c>
      <c r="G6" s="436">
        <f>IFERROR(SUMIF($AP$15:$AP$114,"加算対象外",$P$15:$P$114),"")</f>
        <v>0</v>
      </c>
      <c r="H6" s="103"/>
      <c r="I6" s="772"/>
      <c r="J6" s="772"/>
      <c r="K6" s="772"/>
      <c r="L6" s="772"/>
      <c r="M6" s="103"/>
      <c r="N6" s="787" t="s">
        <v>2473</v>
      </c>
      <c r="O6" s="788"/>
      <c r="P6" s="788"/>
      <c r="Q6" s="795" t="s">
        <v>2443</v>
      </c>
      <c r="R6" s="795"/>
      <c r="S6" s="795"/>
      <c r="T6" s="795"/>
      <c r="U6" s="796"/>
      <c r="V6" s="103"/>
      <c r="W6" s="103"/>
      <c r="X6" s="103"/>
      <c r="Y6" s="103"/>
      <c r="Z6" s="103"/>
      <c r="AA6" s="103"/>
      <c r="AB6" s="103"/>
      <c r="AJ6"/>
    </row>
    <row r="7" spans="1:43" ht="30" customHeight="1" thickBot="1">
      <c r="A7" s="398"/>
      <c r="B7" s="830" t="s">
        <v>2412</v>
      </c>
      <c r="C7" s="826" t="s">
        <v>2411</v>
      </c>
      <c r="D7" s="827"/>
      <c r="E7" s="400">
        <f>F7+G7</f>
        <v>0</v>
      </c>
      <c r="F7" s="437">
        <f>IF($C$2="", 0, SUM(F8:F9))</f>
        <v>0</v>
      </c>
      <c r="G7" s="438">
        <f>IF($C$2="", 0,G8)</f>
        <v>0</v>
      </c>
      <c r="H7" s="103"/>
      <c r="I7" s="772"/>
      <c r="J7" s="772"/>
      <c r="K7" s="772"/>
      <c r="L7" s="772"/>
      <c r="M7" s="103"/>
      <c r="N7" s="789"/>
      <c r="O7" s="790"/>
      <c r="P7" s="790"/>
      <c r="Q7" s="797"/>
      <c r="R7" s="797"/>
      <c r="S7" s="797"/>
      <c r="T7" s="797"/>
      <c r="U7" s="798"/>
      <c r="V7" s="103"/>
      <c r="W7" s="103"/>
      <c r="X7" s="103"/>
      <c r="Y7" s="103"/>
      <c r="Z7" s="103"/>
      <c r="AA7" s="103"/>
      <c r="AB7" s="103"/>
      <c r="AJ7"/>
    </row>
    <row r="8" spans="1:43" ht="30" customHeight="1">
      <c r="A8" s="396"/>
      <c r="B8" s="831"/>
      <c r="C8" s="406"/>
      <c r="D8" s="405" t="s">
        <v>2397</v>
      </c>
      <c r="E8" s="401">
        <f>IF(C2="", 0, SUM(Q15:Q114))</f>
        <v>0</v>
      </c>
      <c r="F8" s="439">
        <f>IF($C$2="", 0, SUMIF($AP$15:$AP$114,"加算対象",$Q$15:$Q$114))</f>
        <v>0</v>
      </c>
      <c r="G8" s="440">
        <f>IF($C$2="", 0, SUMIF($AP$15:$AP$114,"加算対象外",$Q$15:$Q$114))</f>
        <v>0</v>
      </c>
      <c r="H8" s="103"/>
      <c r="I8" s="772"/>
      <c r="J8" s="772"/>
      <c r="K8" s="772"/>
      <c r="L8" s="772"/>
      <c r="M8" s="103"/>
      <c r="N8" s="103"/>
      <c r="O8" s="103"/>
      <c r="P8" s="103"/>
      <c r="Q8" s="103"/>
      <c r="R8" s="188"/>
      <c r="S8" s="103"/>
      <c r="T8" s="103"/>
      <c r="U8" s="103"/>
      <c r="V8" s="103"/>
      <c r="W8" s="103"/>
      <c r="X8" s="103"/>
      <c r="Y8" s="103"/>
      <c r="Z8" s="103"/>
      <c r="AA8" s="103"/>
      <c r="AB8" s="103"/>
      <c r="AJ8"/>
    </row>
    <row r="9" spans="1:43" ht="30" customHeight="1">
      <c r="A9" s="396"/>
      <c r="B9" s="831"/>
      <c r="C9" s="407"/>
      <c r="D9" s="405" t="s">
        <v>2398</v>
      </c>
      <c r="E9" s="401">
        <f>F9</f>
        <v>0</v>
      </c>
      <c r="F9" s="439">
        <f>IF($C$2="", 0, SUMIF($AP$15:$AP$114,"加算対象",$R$15:$R$114))</f>
        <v>0</v>
      </c>
      <c r="G9" s="441"/>
      <c r="H9" s="188"/>
      <c r="I9" s="772"/>
      <c r="J9" s="772"/>
      <c r="K9" s="772"/>
      <c r="L9" s="772"/>
      <c r="M9" s="103"/>
      <c r="N9" s="103"/>
      <c r="O9" s="103"/>
      <c r="P9" s="103"/>
      <c r="Q9" s="103"/>
      <c r="R9" s="188"/>
      <c r="S9" s="188"/>
      <c r="T9" s="188"/>
      <c r="U9" s="188"/>
      <c r="V9" s="188"/>
      <c r="W9" s="188"/>
      <c r="X9" s="188"/>
      <c r="Y9" s="188"/>
      <c r="Z9" s="188"/>
      <c r="AA9" s="188"/>
      <c r="AB9" s="103"/>
      <c r="AJ9"/>
    </row>
    <row r="10" spans="1:43" ht="30" customHeight="1" thickBot="1">
      <c r="A10" s="397"/>
      <c r="B10" s="832"/>
      <c r="C10" s="828" t="s">
        <v>2399</v>
      </c>
      <c r="D10" s="829"/>
      <c r="E10" s="402">
        <f>F10</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04" t="s">
        <v>99</v>
      </c>
      <c r="B12" s="807" t="s">
        <v>100</v>
      </c>
      <c r="C12" s="810" t="s">
        <v>20</v>
      </c>
      <c r="D12" s="838" t="s">
        <v>21</v>
      </c>
      <c r="E12" s="839"/>
      <c r="F12" s="813" t="s">
        <v>78</v>
      </c>
      <c r="G12" s="835" t="s">
        <v>23</v>
      </c>
      <c r="H12" s="762" t="s">
        <v>2375</v>
      </c>
      <c r="I12" s="769" t="s">
        <v>101</v>
      </c>
      <c r="J12" s="782" t="s">
        <v>1973</v>
      </c>
      <c r="K12" s="762" t="s">
        <v>1972</v>
      </c>
      <c r="L12" s="762" t="s">
        <v>1971</v>
      </c>
      <c r="M12" s="769" t="s">
        <v>2036</v>
      </c>
      <c r="N12" s="773" t="s">
        <v>1924</v>
      </c>
      <c r="O12" s="845" t="s">
        <v>2406</v>
      </c>
      <c r="P12" s="776" t="s">
        <v>2405</v>
      </c>
      <c r="Q12" s="777"/>
      <c r="R12" s="777"/>
      <c r="S12" s="778"/>
      <c r="T12" s="779" t="s">
        <v>102</v>
      </c>
      <c r="U12" s="842" t="s">
        <v>103</v>
      </c>
      <c r="V12" s="119" t="str">
        <f>IF(C2="","",IF(OR(COUNTIF(AO15:AO114,"○○×")&gt;0,COUNTIF(AQ15:AQ114,"×")&gt;0),"×","○"))</f>
        <v/>
      </c>
      <c r="W12" s="816" t="s">
        <v>2487</v>
      </c>
      <c r="X12" s="725"/>
      <c r="Y12" s="725"/>
      <c r="Z12" s="725"/>
      <c r="AA12" s="725"/>
      <c r="AB12" s="725"/>
      <c r="AC12" s="725"/>
      <c r="AD12" s="725"/>
      <c r="AE12" s="725"/>
      <c r="AF12" s="725"/>
      <c r="AG12" s="726"/>
      <c r="AJ12"/>
    </row>
    <row r="13" spans="1:43" ht="82.95" customHeight="1" thickBot="1">
      <c r="A13" s="805"/>
      <c r="B13" s="808"/>
      <c r="C13" s="811"/>
      <c r="D13" s="840"/>
      <c r="E13" s="841"/>
      <c r="F13" s="814"/>
      <c r="G13" s="836"/>
      <c r="H13" s="763"/>
      <c r="I13" s="770"/>
      <c r="J13" s="783"/>
      <c r="K13" s="763"/>
      <c r="L13" s="763"/>
      <c r="M13" s="770"/>
      <c r="N13" s="774"/>
      <c r="O13" s="846"/>
      <c r="P13" s="765"/>
      <c r="Q13" s="767" t="s">
        <v>2040</v>
      </c>
      <c r="R13" s="767" t="s">
        <v>2041</v>
      </c>
      <c r="S13" s="848" t="s">
        <v>2042</v>
      </c>
      <c r="T13" s="780"/>
      <c r="U13" s="843"/>
      <c r="V13" s="461" t="str">
        <f>IF(C2="","",IF(S1="","提出先未選択",(IF(COUNTIFS(T15:T114,"○")=1,"○","×"))))</f>
        <v/>
      </c>
      <c r="W13" s="816"/>
      <c r="X13" s="725"/>
      <c r="Y13" s="725"/>
      <c r="Z13" s="725"/>
      <c r="AA13" s="725"/>
      <c r="AB13" s="725"/>
      <c r="AC13" s="725"/>
      <c r="AD13" s="725"/>
      <c r="AE13" s="725"/>
      <c r="AF13" s="725"/>
      <c r="AG13" s="726"/>
      <c r="AH13" s="72"/>
      <c r="AI13" s="32"/>
      <c r="AJ13"/>
    </row>
    <row r="14" spans="1:43" ht="47.25" customHeight="1" thickBot="1">
      <c r="A14" s="806"/>
      <c r="B14" s="809"/>
      <c r="C14" s="812"/>
      <c r="D14" s="110" t="s">
        <v>24</v>
      </c>
      <c r="E14" s="110" t="s">
        <v>25</v>
      </c>
      <c r="F14" s="815"/>
      <c r="G14" s="837"/>
      <c r="H14" s="764"/>
      <c r="I14" s="771"/>
      <c r="J14" s="784"/>
      <c r="K14" s="764"/>
      <c r="L14" s="764"/>
      <c r="M14" s="771"/>
      <c r="N14" s="775"/>
      <c r="O14" s="847"/>
      <c r="P14" s="766"/>
      <c r="Q14" s="768"/>
      <c r="R14" s="768"/>
      <c r="S14" s="849"/>
      <c r="T14" s="781"/>
      <c r="U14" s="844"/>
      <c r="V14" s="462" t="str">
        <f>IF(C2="", "", IF(COUNTIFS(T15:T114, "○", U15:U114, "")=0, "○","×"))</f>
        <v/>
      </c>
      <c r="W14" s="816"/>
      <c r="X14" s="725"/>
      <c r="Y14" s="725"/>
      <c r="Z14" s="725"/>
      <c r="AA14" s="725"/>
      <c r="AB14" s="725"/>
      <c r="AC14" s="725"/>
      <c r="AD14" s="725"/>
      <c r="AE14" s="725"/>
      <c r="AF14" s="725"/>
      <c r="AG14" s="726"/>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c r="Q15" s="257" t="str">
        <f>IFERROR(IF(P15="未入力あり","",ROUNDDOWN(ROUNDDOWN($H15*$I15,0)*VLOOKUP($G15,【参考】数式用!$A$4:$E$54,3, FALSE),0)),"")</f>
        <v/>
      </c>
      <c r="R15" s="257" t="e">
        <f>IF(AM15="×", 0,IF(P15="未入力あり","",ROUNDDOWN(ROUNDDOWN($H15*$I15,0)*VLOOKUP($G15,【参考】数式用!$A$4:$E$54,4,FALSE),0)))</f>
        <v>#VALUE!</v>
      </c>
      <c r="S15" s="338" t="e">
        <f>IF(AN15="×", 0,IF(P15="未入力あり","",ROUNDDOWN(ROUNDDOWN($H15*$I15,0)*VLOOKUP($G15,【参考】数式用!$A$4:$E$54,5, FALSE),0)))</f>
        <v>#VALUE!</v>
      </c>
      <c r="T15" s="339"/>
      <c r="U15" s="340"/>
      <c r="V15" s="33"/>
      <c r="W15" s="761"/>
      <c r="X15" s="761"/>
      <c r="Y15" s="761"/>
      <c r="Z15" s="761"/>
      <c r="AA15" s="761"/>
      <c r="AB15" s="761"/>
      <c r="AC15" s="761"/>
      <c r="AD15" s="761"/>
      <c r="AE15" s="761"/>
      <c r="AF15" s="761"/>
      <c r="AG15" s="76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c r="Q16" s="257" t="str">
        <f>IFERROR(IF(P16="未入力あり","",ROUNDDOWN(ROUNDDOWN($H16*$I16,0)*VLOOKUP($G16,【参考】数式用!$A$4:$E$54,3, FALSE),0)),"")</f>
        <v/>
      </c>
      <c r="R16" s="257" t="e">
        <f>IF(AM16="×", 0,IF(P16="未入力あり","",ROUNDDOWN(ROUNDDOWN($H16*$I16,0)*VLOOKUP($G16,【参考】数式用!$A$4:$E$54,4,FALSE),0)))</f>
        <v>#VALUE!</v>
      </c>
      <c r="S16" s="338" t="e">
        <f>IF(AN16="×", 0,IF(P16="未入力あり","",ROUNDDOWN(ROUNDDOWN($H16*$I16,0)*VLOOKUP($G16,【参考】数式用!$A$4:$E$54,5, FALSE),0)))</f>
        <v>#VALUE!</v>
      </c>
      <c r="T16" s="341"/>
      <c r="U16" s="342"/>
      <c r="V16" s="33"/>
      <c r="W16" s="761"/>
      <c r="X16" s="761"/>
      <c r="Y16" s="761"/>
      <c r="Z16" s="761"/>
      <c r="AA16" s="761"/>
      <c r="AB16" s="761"/>
      <c r="AC16" s="761"/>
      <c r="AD16" s="761"/>
      <c r="AE16" s="761"/>
      <c r="AF16" s="761"/>
      <c r="AG16" s="76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c r="Q17" s="257" t="str">
        <f>IFERROR(IF(P17="未入力あり","",ROUNDDOWN(ROUNDDOWN($H17*$I17,0)*VLOOKUP($G17,【参考】数式用!$A$4:$E$54,3, FALSE),0)),"")</f>
        <v/>
      </c>
      <c r="R17" s="257" t="e">
        <f>IF(AM17="×", 0,IF(P17="未入力あり","",ROUNDDOWN(ROUNDDOWN($H17*$I17,0)*VLOOKUP($G17,【参考】数式用!$A$4:$E$54,4,FALSE),0)))</f>
        <v>#VALUE!</v>
      </c>
      <c r="S17" s="338" t="e">
        <f>IF(AN17="×", 0,IF(P17="未入力あり","",ROUNDDOWN(ROUNDDOWN($H17*$I17,0)*VLOOKUP($G17,【参考】数式用!$A$4:$E$54,5, FALSE),0)))</f>
        <v>#VALUE!</v>
      </c>
      <c r="T17" s="341"/>
      <c r="U17" s="342"/>
      <c r="V17" s="33"/>
      <c r="W17" s="761"/>
      <c r="X17" s="761"/>
      <c r="Y17" s="761"/>
      <c r="Z17" s="761"/>
      <c r="AA17" s="761"/>
      <c r="AB17" s="761"/>
      <c r="AC17" s="761"/>
      <c r="AD17" s="761"/>
      <c r="AE17" s="761"/>
      <c r="AF17" s="761"/>
      <c r="AG17" s="76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c r="Q18" s="257" t="str">
        <f>IFERROR(IF(P18="未入力あり","",ROUNDDOWN(ROUNDDOWN($H18*$I18,0)*VLOOKUP($G18,【参考】数式用!$A$4:$E$54,3, FALSE),0)),"")</f>
        <v/>
      </c>
      <c r="R18" s="257" t="e">
        <f>IF(AM18="×", 0,IF(P18="未入力あり","",ROUNDDOWN(ROUNDDOWN($H18*$I18,0)*VLOOKUP($G18,【参考】数式用!$A$4:$E$54,4,FALSE),0)))</f>
        <v>#VALUE!</v>
      </c>
      <c r="S18" s="338" t="e">
        <f>IF(AN18="×", 0,IF(P18="未入力あり","",ROUNDDOWN(ROUNDDOWN($H18*$I18,0)*VLOOKUP($G18,【参考】数式用!$A$4:$E$54,5, FALSE),0)))</f>
        <v>#VALUE!</v>
      </c>
      <c r="T18" s="341"/>
      <c r="U18" s="342"/>
      <c r="V18" s="33"/>
      <c r="W18" s="761"/>
      <c r="X18" s="761"/>
      <c r="Y18" s="761"/>
      <c r="Z18" s="761"/>
      <c r="AA18" s="761"/>
      <c r="AB18" s="761"/>
      <c r="AC18" s="761"/>
      <c r="AD18" s="761"/>
      <c r="AE18" s="761"/>
      <c r="AF18" s="761"/>
      <c r="AG18" s="76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c r="Q19" s="257" t="str">
        <f>IFERROR(IF(P19="未入力あり","",ROUNDDOWN(ROUNDDOWN($H19*$I19,0)*VLOOKUP($G19,【参考】数式用!$A$4:$E$54,3, FALSE),0)),"")</f>
        <v/>
      </c>
      <c r="R19" s="257" t="e">
        <f>IF(AM19="×", 0,IF(P19="未入力あり","",ROUNDDOWN(ROUNDDOWN($H19*$I19,0)*VLOOKUP($G19,【参考】数式用!$A$4:$E$54,4,FALSE),0)))</f>
        <v>#VALUE!</v>
      </c>
      <c r="S19" s="338" t="e">
        <f>IF(AN19="×", 0,IF(P19="未入力あり","",ROUNDDOWN(ROUNDDOWN($H19*$I19,0)*VLOOKUP($G19,【参考】数式用!$A$4:$E$54,5, FALSE),0)))</f>
        <v>#VALUE!</v>
      </c>
      <c r="T19" s="341"/>
      <c r="U19" s="342"/>
      <c r="V19" s="33"/>
      <c r="W19" s="761"/>
      <c r="X19" s="761"/>
      <c r="Y19" s="761"/>
      <c r="Z19" s="761"/>
      <c r="AA19" s="761"/>
      <c r="AB19" s="761"/>
      <c r="AC19" s="761"/>
      <c r="AD19" s="761"/>
      <c r="AE19" s="761"/>
      <c r="AF19" s="761"/>
      <c r="AG19" s="76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c r="Q20" s="257" t="str">
        <f>IFERROR(IF(P20="未入力あり","",ROUNDDOWN(ROUNDDOWN($H20*$I20,0)*VLOOKUP($G20,【参考】数式用!$A$4:$E$54,3, FALSE),0)),"")</f>
        <v/>
      </c>
      <c r="R20" s="257" t="e">
        <f>IF(AM20="×", 0,IF(P20="未入力あり","",ROUNDDOWN(ROUNDDOWN($H20*$I20,0)*VLOOKUP($G20,【参考】数式用!$A$4:$E$54,4,FALSE),0)))</f>
        <v>#VALUE!</v>
      </c>
      <c r="S20" s="338" t="e">
        <f>IF(AN20="×", 0,IF(P20="未入力あり","",ROUNDDOWN(ROUNDDOWN($H20*$I20,0)*VLOOKUP($G20,【参考】数式用!$A$4:$E$54,5, FALSE),0)))</f>
        <v>#VALUE!</v>
      </c>
      <c r="T20" s="341"/>
      <c r="U20" s="342"/>
      <c r="V20" s="33"/>
      <c r="W20" s="761"/>
      <c r="X20" s="761"/>
      <c r="Y20" s="761"/>
      <c r="Z20" s="761"/>
      <c r="AA20" s="761"/>
      <c r="AB20" s="761"/>
      <c r="AC20" s="761"/>
      <c r="AD20" s="761"/>
      <c r="AE20" s="761"/>
      <c r="AF20" s="761"/>
      <c r="AG20" s="76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c r="Q21" s="257" t="str">
        <f>IFERROR(IF(P21="未入力あり","",ROUNDDOWN(ROUNDDOWN($H21*$I21,0)*VLOOKUP($G21,【参考】数式用!$A$4:$E$54,3, FALSE),0)),"")</f>
        <v/>
      </c>
      <c r="R21" s="257" t="e">
        <f>IF(AM21="×", 0,IF(P21="未入力あり","",ROUNDDOWN(ROUNDDOWN($H21*$I21,0)*VLOOKUP($G21,【参考】数式用!$A$4:$E$54,4,FALSE),0)))</f>
        <v>#VALUE!</v>
      </c>
      <c r="S21" s="338" t="e">
        <f>IF(AN21="×", 0,IF(P21="未入力あり","",ROUNDDOWN(ROUNDDOWN($H21*$I21,0)*VLOOKUP($G21,【参考】数式用!$A$4:$E$54,5, FALSE),0)))</f>
        <v>#VALUE!</v>
      </c>
      <c r="T21" s="341"/>
      <c r="U21" s="342"/>
      <c r="V21" s="33"/>
      <c r="W21" s="761"/>
      <c r="X21" s="761"/>
      <c r="Y21" s="761"/>
      <c r="Z21" s="761"/>
      <c r="AA21" s="761"/>
      <c r="AB21" s="761"/>
      <c r="AC21" s="761"/>
      <c r="AD21" s="761"/>
      <c r="AE21" s="761"/>
      <c r="AF21" s="761"/>
      <c r="AG21" s="76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c r="Q22" s="257" t="str">
        <f>IFERROR(IF(P22="未入力あり","",ROUNDDOWN(ROUNDDOWN($H22*$I22,0)*VLOOKUP($G22,【参考】数式用!$A$4:$E$54,3, FALSE),0)),"")</f>
        <v/>
      </c>
      <c r="R22" s="257" t="e">
        <f>IF(AM22="×", 0,IF(P22="未入力あり","",ROUNDDOWN(ROUNDDOWN($H22*$I22,0)*VLOOKUP($G22,【参考】数式用!$A$4:$E$54,4,FALSE),0)))</f>
        <v>#VALUE!</v>
      </c>
      <c r="S22" s="338" t="e">
        <f>IF(AN22="×", 0,IF(P22="未入力あり","",ROUNDDOWN(ROUNDDOWN($H22*$I22,0)*VLOOKUP($G22,【参考】数式用!$A$4:$E$54,5, FALSE),0)))</f>
        <v>#VALUE!</v>
      </c>
      <c r="T22" s="341"/>
      <c r="U22" s="342"/>
      <c r="V22" s="33"/>
      <c r="W22" s="761"/>
      <c r="X22" s="761"/>
      <c r="Y22" s="761"/>
      <c r="Z22" s="761"/>
      <c r="AA22" s="761"/>
      <c r="AB22" s="761"/>
      <c r="AC22" s="761"/>
      <c r="AD22" s="761"/>
      <c r="AE22" s="761"/>
      <c r="AF22" s="761"/>
      <c r="AG22" s="76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c r="Q23" s="257" t="str">
        <f>IFERROR(IF(P23="未入力あり","",ROUNDDOWN(ROUNDDOWN($H23*$I23,0)*VLOOKUP($G23,【参考】数式用!$A$4:$E$54,3, FALSE),0)),"")</f>
        <v/>
      </c>
      <c r="R23" s="257" t="e">
        <f>IF(AM23="×", 0,IF(P23="未入力あり","",ROUNDDOWN(ROUNDDOWN($H23*$I23,0)*VLOOKUP($G23,【参考】数式用!$A$4:$E$54,4,FALSE),0)))</f>
        <v>#VALUE!</v>
      </c>
      <c r="S23" s="338" t="e">
        <f>IF(AN23="×", 0,IF(P23="未入力あり","",ROUNDDOWN(ROUNDDOWN($H23*$I23,0)*VLOOKUP($G23,【参考】数式用!$A$4:$E$54,5, FALSE),0)))</f>
        <v>#VALUE!</v>
      </c>
      <c r="T23" s="341"/>
      <c r="U23" s="342"/>
      <c r="V23" s="33"/>
      <c r="W23" s="761"/>
      <c r="X23" s="761"/>
      <c r="Y23" s="761"/>
      <c r="Z23" s="761"/>
      <c r="AA23" s="761"/>
      <c r="AB23" s="761"/>
      <c r="AC23" s="761"/>
      <c r="AD23" s="761"/>
      <c r="AE23" s="761"/>
      <c r="AF23" s="761"/>
      <c r="AG23" s="76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c r="Q24" s="257" t="str">
        <f>IFERROR(IF(P24="未入力あり","",ROUNDDOWN(ROUNDDOWN($H24*$I24,0)*VLOOKUP($G24,【参考】数式用!$A$4:$E$54,3, FALSE),0)),"")</f>
        <v/>
      </c>
      <c r="R24" s="257" t="e">
        <f>IF(AM24="×", 0,IF(P24="未入力あり","",ROUNDDOWN(ROUNDDOWN($H24*$I24,0)*VLOOKUP($G24,【参考】数式用!$A$4:$E$54,4,FALSE),0)))</f>
        <v>#VALUE!</v>
      </c>
      <c r="S24" s="338" t="e">
        <f>IF(AN24="×", 0,IF(P24="未入力あり","",ROUNDDOWN(ROUNDDOWN($H24*$I24,0)*VLOOKUP($G24,【参考】数式用!$A$4:$E$54,5, FALSE),0)))</f>
        <v>#VALUE!</v>
      </c>
      <c r="T24" s="341"/>
      <c r="U24" s="342"/>
      <c r="V24" s="33"/>
      <c r="W24" s="761"/>
      <c r="X24" s="761"/>
      <c r="Y24" s="761"/>
      <c r="Z24" s="761"/>
      <c r="AA24" s="761"/>
      <c r="AB24" s="761"/>
      <c r="AC24" s="761"/>
      <c r="AD24" s="761"/>
      <c r="AE24" s="761"/>
      <c r="AF24" s="761"/>
      <c r="AG24" s="76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c r="Q25" s="257" t="str">
        <f>IFERROR(IF(P25="未入力あり","",ROUNDDOWN(ROUNDDOWN($H25*$I25,0)*VLOOKUP($G25,【参考】数式用!$A$4:$E$54,3, FALSE),0)),"")</f>
        <v/>
      </c>
      <c r="R25" s="257" t="e">
        <f>IF(AM25="×", 0,IF(P25="未入力あり","",ROUNDDOWN(ROUNDDOWN($H25*$I25,0)*VLOOKUP($G25,【参考】数式用!$A$4:$E$54,4,FALSE),0)))</f>
        <v>#VALUE!</v>
      </c>
      <c r="S25" s="338" t="e">
        <f>IF(AN25="×", 0,IF(P25="未入力あり","",ROUNDDOWN(ROUNDDOWN($H25*$I25,0)*VLOOKUP($G25,【参考】数式用!$A$4:$E$54,5, FALSE),0)))</f>
        <v>#VALUE!</v>
      </c>
      <c r="T25" s="341"/>
      <c r="U25" s="342"/>
      <c r="V25" s="33"/>
      <c r="W25" s="761"/>
      <c r="X25" s="761"/>
      <c r="Y25" s="761"/>
      <c r="Z25" s="761"/>
      <c r="AA25" s="761"/>
      <c r="AB25" s="761"/>
      <c r="AC25" s="761"/>
      <c r="AD25" s="761"/>
      <c r="AE25" s="761"/>
      <c r="AF25" s="761"/>
      <c r="AG25" s="76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c r="Q26" s="257" t="str">
        <f>IFERROR(IF(P26="未入力あり","",ROUNDDOWN(ROUNDDOWN($H26*$I26,0)*VLOOKUP($G26,【参考】数式用!$A$4:$E$54,3, FALSE),0)),"")</f>
        <v/>
      </c>
      <c r="R26" s="257" t="e">
        <f>IF(AM26="×", 0,IF(P26="未入力あり","",ROUNDDOWN(ROUNDDOWN($H26*$I26,0)*VLOOKUP($G26,【参考】数式用!$A$4:$E$54,4,FALSE),0)))</f>
        <v>#VALUE!</v>
      </c>
      <c r="S26" s="338" t="e">
        <f>IF(AN26="×", 0,IF(P26="未入力あり","",ROUNDDOWN(ROUNDDOWN($H26*$I26,0)*VLOOKUP($G26,【参考】数式用!$A$4:$E$54,5, FALSE),0)))</f>
        <v>#VALUE!</v>
      </c>
      <c r="T26" s="341"/>
      <c r="U26" s="342"/>
      <c r="V26" s="33"/>
      <c r="W26" s="761"/>
      <c r="X26" s="761"/>
      <c r="Y26" s="761"/>
      <c r="Z26" s="761"/>
      <c r="AA26" s="761"/>
      <c r="AB26" s="761"/>
      <c r="AC26" s="761"/>
      <c r="AD26" s="761"/>
      <c r="AE26" s="761"/>
      <c r="AF26" s="761"/>
      <c r="AG26" s="76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c r="Q27" s="257" t="str">
        <f>IFERROR(IF(P27="未入力あり","",ROUNDDOWN(ROUNDDOWN($H27*$I27,0)*VLOOKUP($G27,【参考】数式用!$A$4:$E$54,3, FALSE),0)),"")</f>
        <v/>
      </c>
      <c r="R27" s="257" t="e">
        <f>IF(AM27="×", 0,IF(P27="未入力あり","",ROUNDDOWN(ROUNDDOWN($H27*$I27,0)*VLOOKUP($G27,【参考】数式用!$A$4:$E$54,4,FALSE),0)))</f>
        <v>#VALUE!</v>
      </c>
      <c r="S27" s="338" t="e">
        <f>IF(AN27="×", 0,IF(P27="未入力あり","",ROUNDDOWN(ROUNDDOWN($H27*$I27,0)*VLOOKUP($G27,【参考】数式用!$A$4:$E$54,5, FALSE),0)))</f>
        <v>#VALUE!</v>
      </c>
      <c r="T27" s="341"/>
      <c r="U27" s="342"/>
      <c r="V27" s="33"/>
      <c r="W27" s="761"/>
      <c r="X27" s="761"/>
      <c r="Y27" s="761"/>
      <c r="Z27" s="761"/>
      <c r="AA27" s="761"/>
      <c r="AB27" s="761"/>
      <c r="AC27" s="761"/>
      <c r="AD27" s="761"/>
      <c r="AE27" s="761"/>
      <c r="AF27" s="761"/>
      <c r="AG27" s="76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c r="Q28" s="257" t="str">
        <f>IFERROR(IF(P28="未入力あり","",ROUNDDOWN(ROUNDDOWN($H28*$I28,0)*VLOOKUP($G28,【参考】数式用!$A$4:$E$54,3, FALSE),0)),"")</f>
        <v/>
      </c>
      <c r="R28" s="257" t="e">
        <f>IF(AM28="×", 0,IF(P28="未入力あり","",ROUNDDOWN(ROUNDDOWN($H28*$I28,0)*VLOOKUP($G28,【参考】数式用!$A$4:$E$54,4,FALSE),0)))</f>
        <v>#VALUE!</v>
      </c>
      <c r="S28" s="338" t="e">
        <f>IF(AN28="×", 0,IF(P28="未入力あり","",ROUNDDOWN(ROUNDDOWN($H28*$I28,0)*VLOOKUP($G28,【参考】数式用!$A$4:$E$54,5, FALSE),0)))</f>
        <v>#VALUE!</v>
      </c>
      <c r="T28" s="341"/>
      <c r="U28" s="342"/>
      <c r="V28" s="33"/>
      <c r="W28" s="761"/>
      <c r="X28" s="761"/>
      <c r="Y28" s="761"/>
      <c r="Z28" s="761"/>
      <c r="AA28" s="761"/>
      <c r="AB28" s="761"/>
      <c r="AC28" s="761"/>
      <c r="AD28" s="761"/>
      <c r="AE28" s="761"/>
      <c r="AF28" s="761"/>
      <c r="AG28" s="76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c r="Q29" s="257" t="str">
        <f>IFERROR(IF(P29="未入力あり","",ROUNDDOWN(ROUNDDOWN($H29*$I29,0)*VLOOKUP($G29,【参考】数式用!$A$4:$E$54,3, FALSE),0)),"")</f>
        <v/>
      </c>
      <c r="R29" s="257" t="e">
        <f>IF(AM29="×", 0,IF(P29="未入力あり","",ROUNDDOWN(ROUNDDOWN($H29*$I29,0)*VLOOKUP($G29,【参考】数式用!$A$4:$E$54,4,FALSE),0)))</f>
        <v>#VALUE!</v>
      </c>
      <c r="S29" s="338" t="e">
        <f>IF(AN29="×", 0,IF(P29="未入力あり","",ROUNDDOWN(ROUNDDOWN($H29*$I29,0)*VLOOKUP($G29,【参考】数式用!$A$4:$E$54,5, FALSE),0)))</f>
        <v>#VALUE!</v>
      </c>
      <c r="T29" s="341"/>
      <c r="U29" s="342"/>
      <c r="V29" s="33"/>
      <c r="W29" s="761"/>
      <c r="X29" s="761"/>
      <c r="Y29" s="761"/>
      <c r="Z29" s="761"/>
      <c r="AA29" s="761"/>
      <c r="AB29" s="761"/>
      <c r="AC29" s="761"/>
      <c r="AD29" s="761"/>
      <c r="AE29" s="761"/>
      <c r="AF29" s="761"/>
      <c r="AG29" s="76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c r="Q30" s="257" t="str">
        <f>IFERROR(IF(P30="未入力あり","",ROUNDDOWN(ROUNDDOWN($H30*$I30,0)*VLOOKUP($G30,【参考】数式用!$A$4:$E$54,3, FALSE),0)),"")</f>
        <v/>
      </c>
      <c r="R30" s="257" t="e">
        <f>IF(AM30="×", 0,IF(P30="未入力あり","",ROUNDDOWN(ROUNDDOWN($H30*$I30,0)*VLOOKUP($G30,【参考】数式用!$A$4:$E$54,4,FALSE),0)))</f>
        <v>#VALUE!</v>
      </c>
      <c r="S30" s="338" t="e">
        <f>IF(AN30="×", 0,IF(P30="未入力あり","",ROUNDDOWN(ROUNDDOWN($H30*$I30,0)*VLOOKUP($G30,【参考】数式用!$A$4:$E$54,5, FALSE),0)))</f>
        <v>#VALUE!</v>
      </c>
      <c r="T30" s="341"/>
      <c r="U30" s="342"/>
      <c r="V30" s="33"/>
      <c r="W30" s="761"/>
      <c r="X30" s="761"/>
      <c r="Y30" s="761"/>
      <c r="Z30" s="761"/>
      <c r="AA30" s="761"/>
      <c r="AB30" s="761"/>
      <c r="AC30" s="761"/>
      <c r="AD30" s="761"/>
      <c r="AE30" s="761"/>
      <c r="AF30" s="761"/>
      <c r="AG30" s="76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c r="Q31" s="257" t="str">
        <f>IFERROR(IF(P31="未入力あり","",ROUNDDOWN(ROUNDDOWN($H31*$I31,0)*VLOOKUP($G31,【参考】数式用!$A$4:$E$54,3, FALSE),0)),"")</f>
        <v/>
      </c>
      <c r="R31" s="257" t="e">
        <f>IF(AM31="×", 0,IF(P31="未入力あり","",ROUNDDOWN(ROUNDDOWN($H31*$I31,0)*VLOOKUP($G31,【参考】数式用!$A$4:$E$54,4,FALSE),0)))</f>
        <v>#VALUE!</v>
      </c>
      <c r="S31" s="338" t="e">
        <f>IF(AN31="×", 0,IF(P31="未入力あり","",ROUNDDOWN(ROUNDDOWN($H31*$I31,0)*VLOOKUP($G31,【参考】数式用!$A$4:$E$54,5, FALSE),0)))</f>
        <v>#VALUE!</v>
      </c>
      <c r="T31" s="341"/>
      <c r="U31" s="342"/>
      <c r="V31" s="33"/>
      <c r="W31" s="761"/>
      <c r="X31" s="761"/>
      <c r="Y31" s="761"/>
      <c r="Z31" s="761"/>
      <c r="AA31" s="761"/>
      <c r="AB31" s="761"/>
      <c r="AC31" s="761"/>
      <c r="AD31" s="761"/>
      <c r="AE31" s="761"/>
      <c r="AF31" s="761"/>
      <c r="AG31" s="76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c r="Q32" s="257" t="str">
        <f>IFERROR(IF(P32="未入力あり","",ROUNDDOWN(ROUNDDOWN($H32*$I32,0)*VLOOKUP($G32,【参考】数式用!$A$4:$E$54,3, FALSE),0)),"")</f>
        <v/>
      </c>
      <c r="R32" s="257" t="e">
        <f>IF(AM32="×", 0,IF(P32="未入力あり","",ROUNDDOWN(ROUNDDOWN($H32*$I32,0)*VLOOKUP($G32,【参考】数式用!$A$4:$E$54,4,FALSE),0)))</f>
        <v>#VALUE!</v>
      </c>
      <c r="S32" s="338" t="e">
        <f>IF(AN32="×", 0,IF(P32="未入力あり","",ROUNDDOWN(ROUNDDOWN($H32*$I32,0)*VLOOKUP($G32,【参考】数式用!$A$4:$E$54,5, FALSE),0)))</f>
        <v>#VALUE!</v>
      </c>
      <c r="T32" s="341"/>
      <c r="U32" s="342"/>
      <c r="V32" s="33"/>
      <c r="W32" s="761"/>
      <c r="X32" s="761"/>
      <c r="Y32" s="761"/>
      <c r="Z32" s="761"/>
      <c r="AA32" s="761"/>
      <c r="AB32" s="761"/>
      <c r="AC32" s="761"/>
      <c r="AD32" s="761"/>
      <c r="AE32" s="761"/>
      <c r="AF32" s="761"/>
      <c r="AG32" s="76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c r="Q33" s="257" t="str">
        <f>IFERROR(IF(P33="未入力あり","",ROUNDDOWN(ROUNDDOWN($H33*$I33,0)*VLOOKUP($G33,【参考】数式用!$A$4:$E$54,3, FALSE),0)),"")</f>
        <v/>
      </c>
      <c r="R33" s="257" t="e">
        <f>IF(AM33="×", 0,IF(P33="未入力あり","",ROUNDDOWN(ROUNDDOWN($H33*$I33,0)*VLOOKUP($G33,【参考】数式用!$A$4:$E$54,4,FALSE),0)))</f>
        <v>#VALUE!</v>
      </c>
      <c r="S33" s="338" t="e">
        <f>IF(AN33="×", 0,IF(P33="未入力あり","",ROUNDDOWN(ROUNDDOWN($H33*$I33,0)*VLOOKUP($G33,【参考】数式用!$A$4:$E$54,5, FALSE),0)))</f>
        <v>#VALUE!</v>
      </c>
      <c r="T33" s="341"/>
      <c r="U33" s="342"/>
      <c r="V33" s="33"/>
      <c r="W33" s="761"/>
      <c r="X33" s="761"/>
      <c r="Y33" s="761"/>
      <c r="Z33" s="761"/>
      <c r="AA33" s="761"/>
      <c r="AB33" s="761"/>
      <c r="AC33" s="761"/>
      <c r="AD33" s="761"/>
      <c r="AE33" s="761"/>
      <c r="AF33" s="761"/>
      <c r="AG33" s="76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c r="Q34" s="257" t="str">
        <f>IFERROR(IF(P34="未入力あり","",ROUNDDOWN(ROUNDDOWN($H34*$I34,0)*VLOOKUP($G34,【参考】数式用!$A$4:$E$54,3, FALSE),0)),"")</f>
        <v/>
      </c>
      <c r="R34" s="257" t="e">
        <f>IF(AM34="×", 0,IF(P34="未入力あり","",ROUNDDOWN(ROUNDDOWN($H34*$I34,0)*VLOOKUP($G34,【参考】数式用!$A$4:$E$54,4,FALSE),0)))</f>
        <v>#VALUE!</v>
      </c>
      <c r="S34" s="338" t="e">
        <f>IF(AN34="×", 0,IF(P34="未入力あり","",ROUNDDOWN(ROUNDDOWN($H34*$I34,0)*VLOOKUP($G34,【参考】数式用!$A$4:$E$54,5, FALSE),0)))</f>
        <v>#VALUE!</v>
      </c>
      <c r="T34" s="341"/>
      <c r="U34" s="342"/>
      <c r="V34" s="33"/>
      <c r="W34" s="761"/>
      <c r="X34" s="761"/>
      <c r="Y34" s="761"/>
      <c r="Z34" s="761"/>
      <c r="AA34" s="761"/>
      <c r="AB34" s="761"/>
      <c r="AC34" s="761"/>
      <c r="AD34" s="761"/>
      <c r="AE34" s="761"/>
      <c r="AF34" s="761"/>
      <c r="AG34" s="76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c r="Q35" s="257" t="str">
        <f>IFERROR(IF(P35="未入力あり","",ROUNDDOWN(ROUNDDOWN($H35*$I35,0)*VLOOKUP($G35,【参考】数式用!$A$4:$E$54,3, FALSE),0)),"")</f>
        <v/>
      </c>
      <c r="R35" s="257" t="e">
        <f>IF(AM35="×", 0,IF(P35="未入力あり","",ROUNDDOWN(ROUNDDOWN($H35*$I35,0)*VLOOKUP($G35,【参考】数式用!$A$4:$E$54,4,FALSE),0)))</f>
        <v>#VALUE!</v>
      </c>
      <c r="S35" s="338" t="e">
        <f>IF(AN35="×", 0,IF(P35="未入力あり","",ROUNDDOWN(ROUNDDOWN($H35*$I35,0)*VLOOKUP($G35,【参考】数式用!$A$4:$E$54,5, FALSE),0)))</f>
        <v>#VALUE!</v>
      </c>
      <c r="T35" s="341"/>
      <c r="U35" s="342"/>
      <c r="V35" s="33"/>
      <c r="W35" s="761"/>
      <c r="X35" s="761"/>
      <c r="Y35" s="761"/>
      <c r="Z35" s="761"/>
      <c r="AA35" s="761"/>
      <c r="AB35" s="761"/>
      <c r="AC35" s="761"/>
      <c r="AD35" s="761"/>
      <c r="AE35" s="761"/>
      <c r="AF35" s="761"/>
      <c r="AG35" s="76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c r="Q36" s="257" t="str">
        <f>IFERROR(IF(P36="未入力あり","",ROUNDDOWN(ROUNDDOWN($H36*$I36,0)*VLOOKUP($G36,【参考】数式用!$A$4:$E$54,3, FALSE),0)),"")</f>
        <v/>
      </c>
      <c r="R36" s="257" t="e">
        <f>IF(AM36="×", 0,IF(P36="未入力あり","",ROUNDDOWN(ROUNDDOWN($H36*$I36,0)*VLOOKUP($G36,【参考】数式用!$A$4:$E$54,4,FALSE),0)))</f>
        <v>#VALUE!</v>
      </c>
      <c r="S36" s="338" t="e">
        <f>IF(AN36="×", 0,IF(P36="未入力あり","",ROUNDDOWN(ROUNDDOWN($H36*$I36,0)*VLOOKUP($G36,【参考】数式用!$A$4:$E$54,5, FALSE),0)))</f>
        <v>#VALUE!</v>
      </c>
      <c r="T36" s="341"/>
      <c r="U36" s="342"/>
      <c r="V36" s="33"/>
      <c r="W36" s="761"/>
      <c r="X36" s="761"/>
      <c r="Y36" s="761"/>
      <c r="Z36" s="761"/>
      <c r="AA36" s="761"/>
      <c r="AB36" s="761"/>
      <c r="AC36" s="761"/>
      <c r="AD36" s="761"/>
      <c r="AE36" s="761"/>
      <c r="AF36" s="761"/>
      <c r="AG36" s="76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c r="Q37" s="257" t="str">
        <f>IFERROR(IF(P37="未入力あり","",ROUNDDOWN(ROUNDDOWN($H37*$I37,0)*VLOOKUP($G37,【参考】数式用!$A$4:$E$54,3, FALSE),0)),"")</f>
        <v/>
      </c>
      <c r="R37" s="257" t="e">
        <f>IF(AM37="×", 0,IF(P37="未入力あり","",ROUNDDOWN(ROUNDDOWN($H37*$I37,0)*VLOOKUP($G37,【参考】数式用!$A$4:$E$54,4,FALSE),0)))</f>
        <v>#VALUE!</v>
      </c>
      <c r="S37" s="338" t="e">
        <f>IF(AN37="×", 0,IF(P37="未入力あり","",ROUNDDOWN(ROUNDDOWN($H37*$I37,0)*VLOOKUP($G37,【参考】数式用!$A$4:$E$54,5, FALSE),0)))</f>
        <v>#VALUE!</v>
      </c>
      <c r="T37" s="341"/>
      <c r="U37" s="342"/>
      <c r="V37" s="33"/>
      <c r="W37" s="761"/>
      <c r="X37" s="761"/>
      <c r="Y37" s="761"/>
      <c r="Z37" s="761"/>
      <c r="AA37" s="761"/>
      <c r="AB37" s="761"/>
      <c r="AC37" s="761"/>
      <c r="AD37" s="761"/>
      <c r="AE37" s="761"/>
      <c r="AF37" s="761"/>
      <c r="AG37" s="76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c r="Q38" s="257" t="str">
        <f>IFERROR(IF(P38="未入力あり","",ROUNDDOWN(ROUNDDOWN($H38*$I38,0)*VLOOKUP($G38,【参考】数式用!$A$4:$E$54,3, FALSE),0)),"")</f>
        <v/>
      </c>
      <c r="R38" s="257" t="e">
        <f>IF(AM38="×", 0,IF(P38="未入力あり","",ROUNDDOWN(ROUNDDOWN($H38*$I38,0)*VLOOKUP($G38,【参考】数式用!$A$4:$E$54,4,FALSE),0)))</f>
        <v>#VALUE!</v>
      </c>
      <c r="S38" s="338" t="e">
        <f>IF(AN38="×", 0,IF(P38="未入力あり","",ROUNDDOWN(ROUNDDOWN($H38*$I38,0)*VLOOKUP($G38,【参考】数式用!$A$4:$E$54,5, FALSE),0)))</f>
        <v>#VALUE!</v>
      </c>
      <c r="T38" s="341"/>
      <c r="U38" s="342"/>
      <c r="V38" s="33"/>
      <c r="W38" s="761"/>
      <c r="X38" s="761"/>
      <c r="Y38" s="761"/>
      <c r="Z38" s="761"/>
      <c r="AA38" s="761"/>
      <c r="AB38" s="761"/>
      <c r="AC38" s="761"/>
      <c r="AD38" s="761"/>
      <c r="AE38" s="761"/>
      <c r="AF38" s="761"/>
      <c r="AG38" s="76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c r="Q39" s="257" t="str">
        <f>IFERROR(IF(P39="未入力あり","",ROUNDDOWN(ROUNDDOWN($H39*$I39,0)*VLOOKUP($G39,【参考】数式用!$A$4:$E$54,3, FALSE),0)),"")</f>
        <v/>
      </c>
      <c r="R39" s="257" t="e">
        <f>IF(AM39="×", 0,IF(P39="未入力あり","",ROUNDDOWN(ROUNDDOWN($H39*$I39,0)*VLOOKUP($G39,【参考】数式用!$A$4:$E$54,4,FALSE),0)))</f>
        <v>#VALUE!</v>
      </c>
      <c r="S39" s="338" t="e">
        <f>IF(AN39="×", 0,IF(P39="未入力あり","",ROUNDDOWN(ROUNDDOWN($H39*$I39,0)*VLOOKUP($G39,【参考】数式用!$A$4:$E$54,5, FALSE),0)))</f>
        <v>#VALUE!</v>
      </c>
      <c r="T39" s="341"/>
      <c r="U39" s="342"/>
      <c r="V39" s="33"/>
      <c r="W39" s="761"/>
      <c r="X39" s="761"/>
      <c r="Y39" s="761"/>
      <c r="Z39" s="761"/>
      <c r="AA39" s="761"/>
      <c r="AB39" s="761"/>
      <c r="AC39" s="761"/>
      <c r="AD39" s="761"/>
      <c r="AE39" s="761"/>
      <c r="AF39" s="761"/>
      <c r="AG39" s="76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c r="Q40" s="257" t="str">
        <f>IFERROR(IF(P40="未入力あり","",ROUNDDOWN(ROUNDDOWN($H40*$I40,0)*VLOOKUP($G40,【参考】数式用!$A$4:$E$54,3, FALSE),0)),"")</f>
        <v/>
      </c>
      <c r="R40" s="257" t="e">
        <f>IF(AM40="×", 0,IF(P40="未入力あり","",ROUNDDOWN(ROUNDDOWN($H40*$I40,0)*VLOOKUP($G40,【参考】数式用!$A$4:$E$54,4,FALSE),0)))</f>
        <v>#VALUE!</v>
      </c>
      <c r="S40" s="338" t="e">
        <f>IF(AN40="×", 0,IF(P40="未入力あり","",ROUNDDOWN(ROUNDDOWN($H40*$I40,0)*VLOOKUP($G40,【参考】数式用!$A$4:$E$54,5, FALSE),0)))</f>
        <v>#VALUE!</v>
      </c>
      <c r="T40" s="341"/>
      <c r="U40" s="342"/>
      <c r="V40" s="33"/>
      <c r="W40" s="761"/>
      <c r="X40" s="761"/>
      <c r="Y40" s="761"/>
      <c r="Z40" s="761"/>
      <c r="AA40" s="761"/>
      <c r="AB40" s="761"/>
      <c r="AC40" s="761"/>
      <c r="AD40" s="761"/>
      <c r="AE40" s="761"/>
      <c r="AF40" s="761"/>
      <c r="AG40" s="76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c r="Q41" s="257" t="str">
        <f>IFERROR(IF(P41="未入力あり","",ROUNDDOWN(ROUNDDOWN($H41*$I41,0)*VLOOKUP($G41,【参考】数式用!$A$4:$E$54,3, FALSE),0)),"")</f>
        <v/>
      </c>
      <c r="R41" s="257" t="e">
        <f>IF(AM41="×", 0,IF(P41="未入力あり","",ROUNDDOWN(ROUNDDOWN($H41*$I41,0)*VLOOKUP($G41,【参考】数式用!$A$4:$E$54,4,FALSE),0)))</f>
        <v>#VALUE!</v>
      </c>
      <c r="S41" s="338" t="e">
        <f>IF(AN41="×", 0,IF(P41="未入力あり","",ROUNDDOWN(ROUNDDOWN($H41*$I41,0)*VLOOKUP($G41,【参考】数式用!$A$4:$E$54,5, FALSE),0)))</f>
        <v>#VALUE!</v>
      </c>
      <c r="T41" s="341"/>
      <c r="U41" s="342"/>
      <c r="V41" s="33"/>
      <c r="W41" s="761"/>
      <c r="X41" s="761"/>
      <c r="Y41" s="761"/>
      <c r="Z41" s="761"/>
      <c r="AA41" s="761"/>
      <c r="AB41" s="761"/>
      <c r="AC41" s="761"/>
      <c r="AD41" s="761"/>
      <c r="AE41" s="761"/>
      <c r="AF41" s="761"/>
      <c r="AG41" s="76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c r="Q42" s="257" t="str">
        <f>IFERROR(IF(P42="未入力あり","",ROUNDDOWN(ROUNDDOWN($H42*$I42,0)*VLOOKUP($G42,【参考】数式用!$A$4:$E$54,3, FALSE),0)),"")</f>
        <v/>
      </c>
      <c r="R42" s="257" t="e">
        <f>IF(AM42="×", 0,IF(P42="未入力あり","",ROUNDDOWN(ROUNDDOWN($H42*$I42,0)*VLOOKUP($G42,【参考】数式用!$A$4:$E$54,4,FALSE),0)))</f>
        <v>#VALUE!</v>
      </c>
      <c r="S42" s="338" t="e">
        <f>IF(AN42="×", 0,IF(P42="未入力あり","",ROUNDDOWN(ROUNDDOWN($H42*$I42,0)*VLOOKUP($G42,【参考】数式用!$A$4:$E$54,5, FALSE),0)))</f>
        <v>#VALUE!</v>
      </c>
      <c r="T42" s="341"/>
      <c r="U42" s="342"/>
      <c r="V42" s="33"/>
      <c r="W42" s="761"/>
      <c r="X42" s="761"/>
      <c r="Y42" s="761"/>
      <c r="Z42" s="761"/>
      <c r="AA42" s="761"/>
      <c r="AB42" s="761"/>
      <c r="AC42" s="761"/>
      <c r="AD42" s="761"/>
      <c r="AE42" s="761"/>
      <c r="AF42" s="761"/>
      <c r="AG42" s="76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c r="Q43" s="257" t="str">
        <f>IFERROR(IF(P43="未入力あり","",ROUNDDOWN(ROUNDDOWN($H43*$I43,0)*VLOOKUP($G43,【参考】数式用!$A$4:$E$54,3, FALSE),0)),"")</f>
        <v/>
      </c>
      <c r="R43" s="257" t="e">
        <f>IF(AM43="×", 0,IF(P43="未入力あり","",ROUNDDOWN(ROUNDDOWN($H43*$I43,0)*VLOOKUP($G43,【参考】数式用!$A$4:$E$54,4,FALSE),0)))</f>
        <v>#VALUE!</v>
      </c>
      <c r="S43" s="338" t="e">
        <f>IF(AN43="×", 0,IF(P43="未入力あり","",ROUNDDOWN(ROUNDDOWN($H43*$I43,0)*VLOOKUP($G43,【参考】数式用!$A$4:$E$54,5, FALSE),0)))</f>
        <v>#VALUE!</v>
      </c>
      <c r="T43" s="341"/>
      <c r="U43" s="342"/>
      <c r="V43" s="33"/>
      <c r="W43" s="761"/>
      <c r="X43" s="761"/>
      <c r="Y43" s="761"/>
      <c r="Z43" s="761"/>
      <c r="AA43" s="761"/>
      <c r="AB43" s="761"/>
      <c r="AC43" s="761"/>
      <c r="AD43" s="761"/>
      <c r="AE43" s="761"/>
      <c r="AF43" s="761"/>
      <c r="AG43" s="76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c r="Q44" s="257" t="str">
        <f>IFERROR(IF(P44="未入力あり","",ROUNDDOWN(ROUNDDOWN($H44*$I44,0)*VLOOKUP($G44,【参考】数式用!$A$4:$E$54,3, FALSE),0)),"")</f>
        <v/>
      </c>
      <c r="R44" s="257" t="e">
        <f>IF(AM44="×", 0,IF(P44="未入力あり","",ROUNDDOWN(ROUNDDOWN($H44*$I44,0)*VLOOKUP($G44,【参考】数式用!$A$4:$E$54,4,FALSE),0)))</f>
        <v>#VALUE!</v>
      </c>
      <c r="S44" s="338" t="e">
        <f>IF(AN44="×", 0,IF(P44="未入力あり","",ROUNDDOWN(ROUNDDOWN($H44*$I44,0)*VLOOKUP($G44,【参考】数式用!$A$4:$E$54,5, FALSE),0)))</f>
        <v>#VALUE!</v>
      </c>
      <c r="T44" s="341"/>
      <c r="U44" s="342"/>
      <c r="V44" s="33"/>
      <c r="W44" s="761"/>
      <c r="X44" s="761"/>
      <c r="Y44" s="761"/>
      <c r="Z44" s="761"/>
      <c r="AA44" s="761"/>
      <c r="AB44" s="761"/>
      <c r="AC44" s="761"/>
      <c r="AD44" s="761"/>
      <c r="AE44" s="761"/>
      <c r="AF44" s="761"/>
      <c r="AG44" s="76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c r="Q45" s="257" t="str">
        <f>IFERROR(IF(P45="未入力あり","",ROUNDDOWN(ROUNDDOWN($H45*$I45,0)*VLOOKUP($G45,【参考】数式用!$A$4:$E$54,3, FALSE),0)),"")</f>
        <v/>
      </c>
      <c r="R45" s="257" t="e">
        <f>IF(AM45="×", 0,IF(P45="未入力あり","",ROUNDDOWN(ROUNDDOWN($H45*$I45,0)*VLOOKUP($G45,【参考】数式用!$A$4:$E$54,4,FALSE),0)))</f>
        <v>#VALUE!</v>
      </c>
      <c r="S45" s="338" t="e">
        <f>IF(AN45="×", 0,IF(P45="未入力あり","",ROUNDDOWN(ROUNDDOWN($H45*$I45,0)*VLOOKUP($G45,【参考】数式用!$A$4:$E$54,5, FALSE),0)))</f>
        <v>#VALUE!</v>
      </c>
      <c r="T45" s="341"/>
      <c r="U45" s="342"/>
      <c r="V45" s="33"/>
      <c r="W45" s="761"/>
      <c r="X45" s="761"/>
      <c r="Y45" s="761"/>
      <c r="Z45" s="761"/>
      <c r="AA45" s="761"/>
      <c r="AB45" s="761"/>
      <c r="AC45" s="761"/>
      <c r="AD45" s="761"/>
      <c r="AE45" s="761"/>
      <c r="AF45" s="761"/>
      <c r="AG45" s="76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c r="Q46" s="257" t="str">
        <f>IFERROR(IF(P46="未入力あり","",ROUNDDOWN(ROUNDDOWN($H46*$I46,0)*VLOOKUP($G46,【参考】数式用!$A$4:$E$54,3, FALSE),0)),"")</f>
        <v/>
      </c>
      <c r="R46" s="257" t="e">
        <f>IF(AM46="×", 0,IF(P46="未入力あり","",ROUNDDOWN(ROUNDDOWN($H46*$I46,0)*VLOOKUP($G46,【参考】数式用!$A$4:$E$54,4,FALSE),0)))</f>
        <v>#VALUE!</v>
      </c>
      <c r="S46" s="338" t="e">
        <f>IF(AN46="×", 0,IF(P46="未入力あり","",ROUNDDOWN(ROUNDDOWN($H46*$I46,0)*VLOOKUP($G46,【参考】数式用!$A$4:$E$54,5, FALSE),0)))</f>
        <v>#VALUE!</v>
      </c>
      <c r="T46" s="341"/>
      <c r="U46" s="342"/>
      <c r="V46" s="33"/>
      <c r="W46" s="761"/>
      <c r="X46" s="761"/>
      <c r="Y46" s="761"/>
      <c r="Z46" s="761"/>
      <c r="AA46" s="761"/>
      <c r="AB46" s="761"/>
      <c r="AC46" s="761"/>
      <c r="AD46" s="761"/>
      <c r="AE46" s="761"/>
      <c r="AF46" s="761"/>
      <c r="AG46" s="76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c r="Q47" s="257" t="str">
        <f>IFERROR(IF(P47="未入力あり","",ROUNDDOWN(ROUNDDOWN($H47*$I47,0)*VLOOKUP($G47,【参考】数式用!$A$4:$E$54,3, FALSE),0)),"")</f>
        <v/>
      </c>
      <c r="R47" s="257" t="e">
        <f>IF(AM47="×", 0,IF(P47="未入力あり","",ROUNDDOWN(ROUNDDOWN($H47*$I47,0)*VLOOKUP($G47,【参考】数式用!$A$4:$E$54,4,FALSE),0)))</f>
        <v>#VALUE!</v>
      </c>
      <c r="S47" s="338" t="e">
        <f>IF(AN47="×", 0,IF(P47="未入力あり","",ROUNDDOWN(ROUNDDOWN($H47*$I47,0)*VLOOKUP($G47,【参考】数式用!$A$4:$E$54,5, FALSE),0)))</f>
        <v>#VALUE!</v>
      </c>
      <c r="T47" s="341"/>
      <c r="U47" s="342"/>
      <c r="V47" s="33"/>
      <c r="W47" s="761"/>
      <c r="X47" s="761"/>
      <c r="Y47" s="761"/>
      <c r="Z47" s="761"/>
      <c r="AA47" s="761"/>
      <c r="AB47" s="761"/>
      <c r="AC47" s="761"/>
      <c r="AD47" s="761"/>
      <c r="AE47" s="761"/>
      <c r="AF47" s="761"/>
      <c r="AG47" s="76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6">IF(K47="", "", IF(OR(K47="要件を満たさない",K47="―"), "×","○"))</f>
        <v/>
      </c>
      <c r="AN47" s="46" t="str">
        <f t="shared" ref="AN47:AN78" si="7">IF(L47="", "", IF(OR(L47="要件を満たさない",L47="―"), "×","○"))</f>
        <v/>
      </c>
      <c r="AO47" s="46" t="str">
        <f t="shared" ref="AO47:AO78" si="8">IF(G47="","", "○"&amp;AM47&amp;AN47)</f>
        <v/>
      </c>
      <c r="AP47" s="46" t="str">
        <f>IF(G47="", "", VLOOKUP(G47,【参考】数式用!$A$4:$M$54,13,FALSE))</f>
        <v/>
      </c>
      <c r="AQ47" s="46" t="str">
        <f t="shared" ref="AQ47:AQ78" si="9">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c r="Q48" s="257" t="str">
        <f>IFERROR(IF(P48="未入力あり","",ROUNDDOWN(ROUNDDOWN($H48*$I48,0)*VLOOKUP($G48,【参考】数式用!$A$4:$E$54,3, FALSE),0)),"")</f>
        <v/>
      </c>
      <c r="R48" s="257" t="e">
        <f>IF(AM48="×", 0,IF(P48="未入力あり","",ROUNDDOWN(ROUNDDOWN($H48*$I48,0)*VLOOKUP($G48,【参考】数式用!$A$4:$E$54,4,FALSE),0)))</f>
        <v>#VALUE!</v>
      </c>
      <c r="S48" s="338" t="e">
        <f>IF(AN48="×", 0,IF(P48="未入力あり","",ROUNDDOWN(ROUNDDOWN($H48*$I48,0)*VLOOKUP($G48,【参考】数式用!$A$4:$E$54,5, FALSE),0)))</f>
        <v>#VALUE!</v>
      </c>
      <c r="T48" s="341"/>
      <c r="U48" s="342"/>
      <c r="V48" s="33"/>
      <c r="W48" s="761"/>
      <c r="X48" s="761"/>
      <c r="Y48" s="761"/>
      <c r="Z48" s="761"/>
      <c r="AA48" s="761"/>
      <c r="AB48" s="761"/>
      <c r="AC48" s="761"/>
      <c r="AD48" s="761"/>
      <c r="AE48" s="761"/>
      <c r="AF48" s="761"/>
      <c r="AG48" s="76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6"/>
        <v/>
      </c>
      <c r="AN48" s="46" t="str">
        <f t="shared" si="7"/>
        <v/>
      </c>
      <c r="AO48" s="46" t="str">
        <f t="shared" si="8"/>
        <v/>
      </c>
      <c r="AP48" s="46" t="str">
        <f>IF(G48="", "", VLOOKUP(G48,【参考】数式用!$A$4:$M$54,13,FALSE))</f>
        <v/>
      </c>
      <c r="AQ48" s="46" t="str">
        <f t="shared" si="9"/>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c r="Q49" s="257" t="str">
        <f>IFERROR(IF(P49="未入力あり","",ROUNDDOWN(ROUNDDOWN($H49*$I49,0)*VLOOKUP($G49,【参考】数式用!$A$4:$E$54,3, FALSE),0)),"")</f>
        <v/>
      </c>
      <c r="R49" s="257" t="e">
        <f>IF(AM49="×", 0,IF(P49="未入力あり","",ROUNDDOWN(ROUNDDOWN($H49*$I49,0)*VLOOKUP($G49,【参考】数式用!$A$4:$E$54,4,FALSE),0)))</f>
        <v>#VALUE!</v>
      </c>
      <c r="S49" s="338" t="e">
        <f>IF(AN49="×", 0,IF(P49="未入力あり","",ROUNDDOWN(ROUNDDOWN($H49*$I49,0)*VLOOKUP($G49,【参考】数式用!$A$4:$E$54,5, FALSE),0)))</f>
        <v>#VALUE!</v>
      </c>
      <c r="T49" s="341"/>
      <c r="U49" s="342"/>
      <c r="V49" s="33"/>
      <c r="W49" s="761"/>
      <c r="X49" s="761"/>
      <c r="Y49" s="761"/>
      <c r="Z49" s="761"/>
      <c r="AA49" s="761"/>
      <c r="AB49" s="761"/>
      <c r="AC49" s="761"/>
      <c r="AD49" s="761"/>
      <c r="AE49" s="761"/>
      <c r="AF49" s="761"/>
      <c r="AG49" s="76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6"/>
        <v/>
      </c>
      <c r="AN49" s="46" t="str">
        <f t="shared" si="7"/>
        <v/>
      </c>
      <c r="AO49" s="46" t="str">
        <f t="shared" si="8"/>
        <v/>
      </c>
      <c r="AP49" s="46" t="str">
        <f>IF(G49="", "", VLOOKUP(G49,【参考】数式用!$A$4:$M$54,13,FALSE))</f>
        <v/>
      </c>
      <c r="AQ49" s="46" t="str">
        <f t="shared" si="9"/>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c r="Q50" s="257" t="str">
        <f>IFERROR(IF(P50="未入力あり","",ROUNDDOWN(ROUNDDOWN($H50*$I50,0)*VLOOKUP($G50,【参考】数式用!$A$4:$E$54,3, FALSE),0)),"")</f>
        <v/>
      </c>
      <c r="R50" s="257" t="e">
        <f>IF(AM50="×", 0,IF(P50="未入力あり","",ROUNDDOWN(ROUNDDOWN($H50*$I50,0)*VLOOKUP($G50,【参考】数式用!$A$4:$E$54,4,FALSE),0)))</f>
        <v>#VALUE!</v>
      </c>
      <c r="S50" s="338" t="e">
        <f>IF(AN50="×", 0,IF(P50="未入力あり","",ROUNDDOWN(ROUNDDOWN($H50*$I50,0)*VLOOKUP($G50,【参考】数式用!$A$4:$E$54,5, FALSE),0)))</f>
        <v>#VALUE!</v>
      </c>
      <c r="T50" s="341"/>
      <c r="U50" s="342"/>
      <c r="V50" s="33"/>
      <c r="W50" s="761"/>
      <c r="X50" s="761"/>
      <c r="Y50" s="761"/>
      <c r="Z50" s="761"/>
      <c r="AA50" s="761"/>
      <c r="AB50" s="761"/>
      <c r="AC50" s="761"/>
      <c r="AD50" s="761"/>
      <c r="AE50" s="761"/>
      <c r="AF50" s="761"/>
      <c r="AG50" s="76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6"/>
        <v/>
      </c>
      <c r="AN50" s="46" t="str">
        <f t="shared" si="7"/>
        <v/>
      </c>
      <c r="AO50" s="46" t="str">
        <f t="shared" si="8"/>
        <v/>
      </c>
      <c r="AP50" s="46" t="str">
        <f>IF(G50="", "", VLOOKUP(G50,【参考】数式用!$A$4:$M$54,13,FALSE))</f>
        <v/>
      </c>
      <c r="AQ50" s="46" t="str">
        <f t="shared" si="9"/>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c r="Q51" s="257" t="str">
        <f>IFERROR(IF(P51="未入力あり","",ROUNDDOWN(ROUNDDOWN($H51*$I51,0)*VLOOKUP($G51,【参考】数式用!$A$4:$E$54,3, FALSE),0)),"")</f>
        <v/>
      </c>
      <c r="R51" s="257" t="e">
        <f>IF(AM51="×", 0,IF(P51="未入力あり","",ROUNDDOWN(ROUNDDOWN($H51*$I51,0)*VLOOKUP($G51,【参考】数式用!$A$4:$E$54,4,FALSE),0)))</f>
        <v>#VALUE!</v>
      </c>
      <c r="S51" s="338" t="e">
        <f>IF(AN51="×", 0,IF(P51="未入力あり","",ROUNDDOWN(ROUNDDOWN($H51*$I51,0)*VLOOKUP($G51,【参考】数式用!$A$4:$E$54,5, FALSE),0)))</f>
        <v>#VALUE!</v>
      </c>
      <c r="T51" s="341"/>
      <c r="U51" s="342"/>
      <c r="V51" s="33"/>
      <c r="W51" s="761"/>
      <c r="X51" s="761"/>
      <c r="Y51" s="761"/>
      <c r="Z51" s="761"/>
      <c r="AA51" s="761"/>
      <c r="AB51" s="761"/>
      <c r="AC51" s="761"/>
      <c r="AD51" s="761"/>
      <c r="AE51" s="761"/>
      <c r="AF51" s="761"/>
      <c r="AG51" s="76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6"/>
        <v/>
      </c>
      <c r="AN51" s="46" t="str">
        <f t="shared" si="7"/>
        <v/>
      </c>
      <c r="AO51" s="46" t="str">
        <f t="shared" si="8"/>
        <v/>
      </c>
      <c r="AP51" s="46" t="str">
        <f>IF(G51="", "", VLOOKUP(G51,【参考】数式用!$A$4:$M$54,13,FALSE))</f>
        <v/>
      </c>
      <c r="AQ51" s="46" t="str">
        <f t="shared" si="9"/>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c r="Q52" s="257" t="str">
        <f>IFERROR(IF(P52="未入力あり","",ROUNDDOWN(ROUNDDOWN($H52*$I52,0)*VLOOKUP($G52,【参考】数式用!$A$4:$E$54,3, FALSE),0)),"")</f>
        <v/>
      </c>
      <c r="R52" s="257" t="e">
        <f>IF(AM52="×", 0,IF(P52="未入力あり","",ROUNDDOWN(ROUNDDOWN($H52*$I52,0)*VLOOKUP($G52,【参考】数式用!$A$4:$E$54,4,FALSE),0)))</f>
        <v>#VALUE!</v>
      </c>
      <c r="S52" s="338" t="e">
        <f>IF(AN52="×", 0,IF(P52="未入力あり","",ROUNDDOWN(ROUNDDOWN($H52*$I52,0)*VLOOKUP($G52,【参考】数式用!$A$4:$E$54,5, FALSE),0)))</f>
        <v>#VALUE!</v>
      </c>
      <c r="T52" s="341"/>
      <c r="U52" s="342"/>
      <c r="V52" s="33"/>
      <c r="W52" s="761"/>
      <c r="X52" s="761"/>
      <c r="Y52" s="761"/>
      <c r="Z52" s="761"/>
      <c r="AA52" s="761"/>
      <c r="AB52" s="761"/>
      <c r="AC52" s="761"/>
      <c r="AD52" s="761"/>
      <c r="AE52" s="761"/>
      <c r="AF52" s="761"/>
      <c r="AG52" s="76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6"/>
        <v/>
      </c>
      <c r="AN52" s="46" t="str">
        <f t="shared" si="7"/>
        <v/>
      </c>
      <c r="AO52" s="46" t="str">
        <f t="shared" si="8"/>
        <v/>
      </c>
      <c r="AP52" s="46" t="str">
        <f>IF(G52="", "", VLOOKUP(G52,【参考】数式用!$A$4:$M$54,13,FALSE))</f>
        <v/>
      </c>
      <c r="AQ52" s="46" t="str">
        <f t="shared" si="9"/>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c r="Q53" s="257" t="str">
        <f>IFERROR(IF(P53="未入力あり","",ROUNDDOWN(ROUNDDOWN($H53*$I53,0)*VLOOKUP($G53,【参考】数式用!$A$4:$E$54,3, FALSE),0)),"")</f>
        <v/>
      </c>
      <c r="R53" s="257" t="e">
        <f>IF(AM53="×", 0,IF(P53="未入力あり","",ROUNDDOWN(ROUNDDOWN($H53*$I53,0)*VLOOKUP($G53,【参考】数式用!$A$4:$E$54,4,FALSE),0)))</f>
        <v>#VALUE!</v>
      </c>
      <c r="S53" s="338" t="e">
        <f>IF(AN53="×", 0,IF(P53="未入力あり","",ROUNDDOWN(ROUNDDOWN($H53*$I53,0)*VLOOKUP($G53,【参考】数式用!$A$4:$E$54,5, FALSE),0)))</f>
        <v>#VALUE!</v>
      </c>
      <c r="T53" s="341"/>
      <c r="U53" s="342"/>
      <c r="V53" s="33"/>
      <c r="W53" s="761"/>
      <c r="X53" s="761"/>
      <c r="Y53" s="761"/>
      <c r="Z53" s="761"/>
      <c r="AA53" s="761"/>
      <c r="AB53" s="761"/>
      <c r="AC53" s="761"/>
      <c r="AD53" s="761"/>
      <c r="AE53" s="761"/>
      <c r="AF53" s="761"/>
      <c r="AG53" s="76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6"/>
        <v/>
      </c>
      <c r="AN53" s="46" t="str">
        <f t="shared" si="7"/>
        <v/>
      </c>
      <c r="AO53" s="46" t="str">
        <f t="shared" si="8"/>
        <v/>
      </c>
      <c r="AP53" s="46" t="str">
        <f>IF(G53="", "", VLOOKUP(G53,【参考】数式用!$A$4:$M$54,13,FALSE))</f>
        <v/>
      </c>
      <c r="AQ53" s="46" t="str">
        <f t="shared" si="9"/>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c r="Q54" s="257" t="str">
        <f>IFERROR(IF(P54="未入力あり","",ROUNDDOWN(ROUNDDOWN($H54*$I54,0)*VLOOKUP($G54,【参考】数式用!$A$4:$E$54,3, FALSE),0)),"")</f>
        <v/>
      </c>
      <c r="R54" s="257" t="e">
        <f>IF(AM54="×", 0,IF(P54="未入力あり","",ROUNDDOWN(ROUNDDOWN($H54*$I54,0)*VLOOKUP($G54,【参考】数式用!$A$4:$E$54,4,FALSE),0)))</f>
        <v>#VALUE!</v>
      </c>
      <c r="S54" s="338" t="e">
        <f>IF(AN54="×", 0,IF(P54="未入力あり","",ROUNDDOWN(ROUNDDOWN($H54*$I54,0)*VLOOKUP($G54,【参考】数式用!$A$4:$E$54,5, FALSE),0)))</f>
        <v>#VALUE!</v>
      </c>
      <c r="T54" s="341"/>
      <c r="U54" s="342"/>
      <c r="V54" s="33"/>
      <c r="W54" s="761"/>
      <c r="X54" s="761"/>
      <c r="Y54" s="761"/>
      <c r="Z54" s="761"/>
      <c r="AA54" s="761"/>
      <c r="AB54" s="761"/>
      <c r="AC54" s="761"/>
      <c r="AD54" s="761"/>
      <c r="AE54" s="761"/>
      <c r="AF54" s="761"/>
      <c r="AG54" s="76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6"/>
        <v/>
      </c>
      <c r="AN54" s="46" t="str">
        <f t="shared" si="7"/>
        <v/>
      </c>
      <c r="AO54" s="46" t="str">
        <f t="shared" si="8"/>
        <v/>
      </c>
      <c r="AP54" s="46" t="str">
        <f>IF(G54="", "", VLOOKUP(G54,【参考】数式用!$A$4:$M$54,13,FALSE))</f>
        <v/>
      </c>
      <c r="AQ54" s="46" t="str">
        <f t="shared" si="9"/>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c r="Q55" s="257" t="str">
        <f>IFERROR(IF(P55="未入力あり","",ROUNDDOWN(ROUNDDOWN($H55*$I55,0)*VLOOKUP($G55,【参考】数式用!$A$4:$E$54,3, FALSE),0)),"")</f>
        <v/>
      </c>
      <c r="R55" s="257" t="e">
        <f>IF(AM55="×", 0,IF(P55="未入力あり","",ROUNDDOWN(ROUNDDOWN($H55*$I55,0)*VLOOKUP($G55,【参考】数式用!$A$4:$E$54,4,FALSE),0)))</f>
        <v>#VALUE!</v>
      </c>
      <c r="S55" s="338" t="e">
        <f>IF(AN55="×", 0,IF(P55="未入力あり","",ROUNDDOWN(ROUNDDOWN($H55*$I55,0)*VLOOKUP($G55,【参考】数式用!$A$4:$E$54,5, FALSE),0)))</f>
        <v>#VALUE!</v>
      </c>
      <c r="T55" s="341"/>
      <c r="U55" s="342"/>
      <c r="V55" s="33"/>
      <c r="W55" s="761"/>
      <c r="X55" s="761"/>
      <c r="Y55" s="761"/>
      <c r="Z55" s="761"/>
      <c r="AA55" s="761"/>
      <c r="AB55" s="761"/>
      <c r="AC55" s="761"/>
      <c r="AD55" s="761"/>
      <c r="AE55" s="761"/>
      <c r="AF55" s="761"/>
      <c r="AG55" s="76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6"/>
        <v/>
      </c>
      <c r="AN55" s="46" t="str">
        <f t="shared" si="7"/>
        <v/>
      </c>
      <c r="AO55" s="46" t="str">
        <f t="shared" si="8"/>
        <v/>
      </c>
      <c r="AP55" s="46" t="str">
        <f>IF(G55="", "", VLOOKUP(G55,【参考】数式用!$A$4:$M$54,13,FALSE))</f>
        <v/>
      </c>
      <c r="AQ55" s="46" t="str">
        <f t="shared" si="9"/>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c r="Q56" s="257" t="str">
        <f>IFERROR(IF(P56="未入力あり","",ROUNDDOWN(ROUNDDOWN($H56*$I56,0)*VLOOKUP($G56,【参考】数式用!$A$4:$E$54,3, FALSE),0)),"")</f>
        <v/>
      </c>
      <c r="R56" s="257" t="e">
        <f>IF(AM56="×", 0,IF(P56="未入力あり","",ROUNDDOWN(ROUNDDOWN($H56*$I56,0)*VLOOKUP($G56,【参考】数式用!$A$4:$E$54,4,FALSE),0)))</f>
        <v>#VALUE!</v>
      </c>
      <c r="S56" s="338" t="e">
        <f>IF(AN56="×", 0,IF(P56="未入力あり","",ROUNDDOWN(ROUNDDOWN($H56*$I56,0)*VLOOKUP($G56,【参考】数式用!$A$4:$E$54,5, FALSE),0)))</f>
        <v>#VALUE!</v>
      </c>
      <c r="T56" s="341"/>
      <c r="U56" s="342"/>
      <c r="V56" s="33"/>
      <c r="W56" s="761"/>
      <c r="X56" s="761"/>
      <c r="Y56" s="761"/>
      <c r="Z56" s="761"/>
      <c r="AA56" s="761"/>
      <c r="AB56" s="761"/>
      <c r="AC56" s="761"/>
      <c r="AD56" s="761"/>
      <c r="AE56" s="761"/>
      <c r="AF56" s="761"/>
      <c r="AG56" s="76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6"/>
        <v/>
      </c>
      <c r="AN56" s="46" t="str">
        <f t="shared" si="7"/>
        <v/>
      </c>
      <c r="AO56" s="46" t="str">
        <f t="shared" si="8"/>
        <v/>
      </c>
      <c r="AP56" s="46" t="str">
        <f>IF(G56="", "", VLOOKUP(G56,【参考】数式用!$A$4:$M$54,13,FALSE))</f>
        <v/>
      </c>
      <c r="AQ56" s="46" t="str">
        <f t="shared" si="9"/>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c r="Q57" s="257" t="str">
        <f>IFERROR(IF(P57="未入力あり","",ROUNDDOWN(ROUNDDOWN($H57*$I57,0)*VLOOKUP($G57,【参考】数式用!$A$4:$E$54,3, FALSE),0)),"")</f>
        <v/>
      </c>
      <c r="R57" s="257" t="e">
        <f>IF(AM57="×", 0,IF(P57="未入力あり","",ROUNDDOWN(ROUNDDOWN($H57*$I57,0)*VLOOKUP($G57,【参考】数式用!$A$4:$E$54,4,FALSE),0)))</f>
        <v>#VALUE!</v>
      </c>
      <c r="S57" s="338" t="e">
        <f>IF(AN57="×", 0,IF(P57="未入力あり","",ROUNDDOWN(ROUNDDOWN($H57*$I57,0)*VLOOKUP($G57,【参考】数式用!$A$4:$E$54,5, FALSE),0)))</f>
        <v>#VALUE!</v>
      </c>
      <c r="T57" s="341"/>
      <c r="U57" s="342"/>
      <c r="V57" s="33"/>
      <c r="W57" s="761"/>
      <c r="X57" s="761"/>
      <c r="Y57" s="761"/>
      <c r="Z57" s="761"/>
      <c r="AA57" s="761"/>
      <c r="AB57" s="761"/>
      <c r="AC57" s="761"/>
      <c r="AD57" s="761"/>
      <c r="AE57" s="761"/>
      <c r="AF57" s="761"/>
      <c r="AG57" s="76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6"/>
        <v/>
      </c>
      <c r="AN57" s="46" t="str">
        <f t="shared" si="7"/>
        <v/>
      </c>
      <c r="AO57" s="46" t="str">
        <f t="shared" si="8"/>
        <v/>
      </c>
      <c r="AP57" s="46" t="str">
        <f>IF(G57="", "", VLOOKUP(G57,【参考】数式用!$A$4:$M$54,13,FALSE))</f>
        <v/>
      </c>
      <c r="AQ57" s="46" t="str">
        <f t="shared" si="9"/>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c r="Q58" s="257" t="str">
        <f>IFERROR(IF(P58="未入力あり","",ROUNDDOWN(ROUNDDOWN($H58*$I58,0)*VLOOKUP($G58,【参考】数式用!$A$4:$E$54,3, FALSE),0)),"")</f>
        <v/>
      </c>
      <c r="R58" s="257" t="e">
        <f>IF(AM58="×", 0,IF(P58="未入力あり","",ROUNDDOWN(ROUNDDOWN($H58*$I58,0)*VLOOKUP($G58,【参考】数式用!$A$4:$E$54,4,FALSE),0)))</f>
        <v>#VALUE!</v>
      </c>
      <c r="S58" s="338" t="e">
        <f>IF(AN58="×", 0,IF(P58="未入力あり","",ROUNDDOWN(ROUNDDOWN($H58*$I58,0)*VLOOKUP($G58,【参考】数式用!$A$4:$E$54,5, FALSE),0)))</f>
        <v>#VALUE!</v>
      </c>
      <c r="T58" s="341"/>
      <c r="U58" s="342"/>
      <c r="V58" s="33"/>
      <c r="W58" s="761"/>
      <c r="X58" s="761"/>
      <c r="Y58" s="761"/>
      <c r="Z58" s="761"/>
      <c r="AA58" s="761"/>
      <c r="AB58" s="761"/>
      <c r="AC58" s="761"/>
      <c r="AD58" s="761"/>
      <c r="AE58" s="761"/>
      <c r="AF58" s="761"/>
      <c r="AG58" s="76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6"/>
        <v/>
      </c>
      <c r="AN58" s="46" t="str">
        <f t="shared" si="7"/>
        <v/>
      </c>
      <c r="AO58" s="46" t="str">
        <f t="shared" si="8"/>
        <v/>
      </c>
      <c r="AP58" s="46" t="str">
        <f>IF(G58="", "", VLOOKUP(G58,【参考】数式用!$A$4:$M$54,13,FALSE))</f>
        <v/>
      </c>
      <c r="AQ58" s="46" t="str">
        <f t="shared" si="9"/>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c r="Q59" s="257" t="str">
        <f>IFERROR(IF(P59="未入力あり","",ROUNDDOWN(ROUNDDOWN($H59*$I59,0)*VLOOKUP($G59,【参考】数式用!$A$4:$E$54,3, FALSE),0)),"")</f>
        <v/>
      </c>
      <c r="R59" s="257" t="e">
        <f>IF(AM59="×", 0,IF(P59="未入力あり","",ROUNDDOWN(ROUNDDOWN($H59*$I59,0)*VLOOKUP($G59,【参考】数式用!$A$4:$E$54,4,FALSE),0)))</f>
        <v>#VALUE!</v>
      </c>
      <c r="S59" s="338" t="e">
        <f>IF(AN59="×", 0,IF(P59="未入力あり","",ROUNDDOWN(ROUNDDOWN($H59*$I59,0)*VLOOKUP($G59,【参考】数式用!$A$4:$E$54,5, FALSE),0)))</f>
        <v>#VALUE!</v>
      </c>
      <c r="T59" s="341"/>
      <c r="U59" s="342"/>
      <c r="V59" s="33"/>
      <c r="W59" s="761"/>
      <c r="X59" s="761"/>
      <c r="Y59" s="761"/>
      <c r="Z59" s="761"/>
      <c r="AA59" s="761"/>
      <c r="AB59" s="761"/>
      <c r="AC59" s="761"/>
      <c r="AD59" s="761"/>
      <c r="AE59" s="761"/>
      <c r="AF59" s="761"/>
      <c r="AG59" s="76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6"/>
        <v/>
      </c>
      <c r="AN59" s="46" t="str">
        <f t="shared" si="7"/>
        <v/>
      </c>
      <c r="AO59" s="46" t="str">
        <f t="shared" si="8"/>
        <v/>
      </c>
      <c r="AP59" s="46" t="str">
        <f>IF(G59="", "", VLOOKUP(G59,【参考】数式用!$A$4:$M$54,13,FALSE))</f>
        <v/>
      </c>
      <c r="AQ59" s="46" t="str">
        <f t="shared" si="9"/>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c r="Q60" s="257" t="str">
        <f>IFERROR(IF(P60="未入力あり","",ROUNDDOWN(ROUNDDOWN($H60*$I60,0)*VLOOKUP($G60,【参考】数式用!$A$4:$E$54,3, FALSE),0)),"")</f>
        <v/>
      </c>
      <c r="R60" s="257" t="e">
        <f>IF(AM60="×", 0,IF(P60="未入力あり","",ROUNDDOWN(ROUNDDOWN($H60*$I60,0)*VLOOKUP($G60,【参考】数式用!$A$4:$E$54,4,FALSE),0)))</f>
        <v>#VALUE!</v>
      </c>
      <c r="S60" s="338" t="e">
        <f>IF(AN60="×", 0,IF(P60="未入力あり","",ROUNDDOWN(ROUNDDOWN($H60*$I60,0)*VLOOKUP($G60,【参考】数式用!$A$4:$E$54,5, FALSE),0)))</f>
        <v>#VALUE!</v>
      </c>
      <c r="T60" s="341"/>
      <c r="U60" s="342"/>
      <c r="V60" s="33"/>
      <c r="W60" s="761"/>
      <c r="X60" s="761"/>
      <c r="Y60" s="761"/>
      <c r="Z60" s="761"/>
      <c r="AA60" s="761"/>
      <c r="AB60" s="761"/>
      <c r="AC60" s="761"/>
      <c r="AD60" s="761"/>
      <c r="AE60" s="761"/>
      <c r="AF60" s="761"/>
      <c r="AG60" s="76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6"/>
        <v/>
      </c>
      <c r="AN60" s="46" t="str">
        <f t="shared" si="7"/>
        <v/>
      </c>
      <c r="AO60" s="46" t="str">
        <f t="shared" si="8"/>
        <v/>
      </c>
      <c r="AP60" s="46" t="str">
        <f>IF(G60="", "", VLOOKUP(G60,【参考】数式用!$A$4:$M$54,13,FALSE))</f>
        <v/>
      </c>
      <c r="AQ60" s="46" t="str">
        <f t="shared" si="9"/>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c r="Q61" s="257" t="str">
        <f>IFERROR(IF(P61="未入力あり","",ROUNDDOWN(ROUNDDOWN($H61*$I61,0)*VLOOKUP($G61,【参考】数式用!$A$4:$E$54,3, FALSE),0)),"")</f>
        <v/>
      </c>
      <c r="R61" s="257" t="e">
        <f>IF(AM61="×", 0,IF(P61="未入力あり","",ROUNDDOWN(ROUNDDOWN($H61*$I61,0)*VLOOKUP($G61,【参考】数式用!$A$4:$E$54,4,FALSE),0)))</f>
        <v>#VALUE!</v>
      </c>
      <c r="S61" s="338" t="e">
        <f>IF(AN61="×", 0,IF(P61="未入力あり","",ROUNDDOWN(ROUNDDOWN($H61*$I61,0)*VLOOKUP($G61,【参考】数式用!$A$4:$E$54,5, FALSE),0)))</f>
        <v>#VALUE!</v>
      </c>
      <c r="T61" s="341"/>
      <c r="U61" s="342"/>
      <c r="V61" s="33"/>
      <c r="W61" s="761"/>
      <c r="X61" s="761"/>
      <c r="Y61" s="761"/>
      <c r="Z61" s="761"/>
      <c r="AA61" s="761"/>
      <c r="AB61" s="761"/>
      <c r="AC61" s="761"/>
      <c r="AD61" s="761"/>
      <c r="AE61" s="761"/>
      <c r="AF61" s="761"/>
      <c r="AG61" s="76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6"/>
        <v/>
      </c>
      <c r="AN61" s="46" t="str">
        <f t="shared" si="7"/>
        <v/>
      </c>
      <c r="AO61" s="46" t="str">
        <f t="shared" si="8"/>
        <v/>
      </c>
      <c r="AP61" s="46" t="str">
        <f>IF(G61="", "", VLOOKUP(G61,【参考】数式用!$A$4:$M$54,13,FALSE))</f>
        <v/>
      </c>
      <c r="AQ61" s="46" t="str">
        <f t="shared" si="9"/>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c r="Q62" s="257" t="str">
        <f>IFERROR(IF(P62="未入力あり","",ROUNDDOWN(ROUNDDOWN($H62*$I62,0)*VLOOKUP($G62,【参考】数式用!$A$4:$E$54,3, FALSE),0)),"")</f>
        <v/>
      </c>
      <c r="R62" s="257" t="e">
        <f>IF(AM62="×", 0,IF(P62="未入力あり","",ROUNDDOWN(ROUNDDOWN($H62*$I62,0)*VLOOKUP($G62,【参考】数式用!$A$4:$E$54,4,FALSE),0)))</f>
        <v>#VALUE!</v>
      </c>
      <c r="S62" s="338" t="e">
        <f>IF(AN62="×", 0,IF(P62="未入力あり","",ROUNDDOWN(ROUNDDOWN($H62*$I62,0)*VLOOKUP($G62,【参考】数式用!$A$4:$E$54,5, FALSE),0)))</f>
        <v>#VALUE!</v>
      </c>
      <c r="T62" s="341"/>
      <c r="U62" s="342"/>
      <c r="V62" s="33"/>
      <c r="W62" s="761"/>
      <c r="X62" s="761"/>
      <c r="Y62" s="761"/>
      <c r="Z62" s="761"/>
      <c r="AA62" s="761"/>
      <c r="AB62" s="761"/>
      <c r="AC62" s="761"/>
      <c r="AD62" s="761"/>
      <c r="AE62" s="761"/>
      <c r="AF62" s="761"/>
      <c r="AG62" s="76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6"/>
        <v/>
      </c>
      <c r="AN62" s="46" t="str">
        <f t="shared" si="7"/>
        <v/>
      </c>
      <c r="AO62" s="46" t="str">
        <f t="shared" si="8"/>
        <v/>
      </c>
      <c r="AP62" s="46" t="str">
        <f>IF(G62="", "", VLOOKUP(G62,【参考】数式用!$A$4:$M$54,13,FALSE))</f>
        <v/>
      </c>
      <c r="AQ62" s="46" t="str">
        <f t="shared" si="9"/>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c r="Q63" s="257" t="str">
        <f>IFERROR(IF(P63="未入力あり","",ROUNDDOWN(ROUNDDOWN($H63*$I63,0)*VLOOKUP($G63,【参考】数式用!$A$4:$E$54,3, FALSE),0)),"")</f>
        <v/>
      </c>
      <c r="R63" s="257" t="e">
        <f>IF(AM63="×", 0,IF(P63="未入力あり","",ROUNDDOWN(ROUNDDOWN($H63*$I63,0)*VLOOKUP($G63,【参考】数式用!$A$4:$E$54,4,FALSE),0)))</f>
        <v>#VALUE!</v>
      </c>
      <c r="S63" s="338" t="e">
        <f>IF(AN63="×", 0,IF(P63="未入力あり","",ROUNDDOWN(ROUNDDOWN($H63*$I63,0)*VLOOKUP($G63,【参考】数式用!$A$4:$E$54,5, FALSE),0)))</f>
        <v>#VALUE!</v>
      </c>
      <c r="T63" s="341"/>
      <c r="U63" s="342"/>
      <c r="V63" s="33"/>
      <c r="W63" s="761"/>
      <c r="X63" s="761"/>
      <c r="Y63" s="761"/>
      <c r="Z63" s="761"/>
      <c r="AA63" s="761"/>
      <c r="AB63" s="761"/>
      <c r="AC63" s="761"/>
      <c r="AD63" s="761"/>
      <c r="AE63" s="761"/>
      <c r="AF63" s="761"/>
      <c r="AG63" s="76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6"/>
        <v/>
      </c>
      <c r="AN63" s="46" t="str">
        <f t="shared" si="7"/>
        <v/>
      </c>
      <c r="AO63" s="46" t="str">
        <f t="shared" si="8"/>
        <v/>
      </c>
      <c r="AP63" s="46" t="str">
        <f>IF(G63="", "", VLOOKUP(G63,【参考】数式用!$A$4:$M$54,13,FALSE))</f>
        <v/>
      </c>
      <c r="AQ63" s="46" t="str">
        <f t="shared" si="9"/>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c r="Q64" s="257" t="str">
        <f>IFERROR(IF(P64="未入力あり","",ROUNDDOWN(ROUNDDOWN($H64*$I64,0)*VLOOKUP($G64,【参考】数式用!$A$4:$E$54,3, FALSE),0)),"")</f>
        <v/>
      </c>
      <c r="R64" s="257" t="e">
        <f>IF(AM64="×", 0,IF(P64="未入力あり","",ROUNDDOWN(ROUNDDOWN($H64*$I64,0)*VLOOKUP($G64,【参考】数式用!$A$4:$E$54,4,FALSE),0)))</f>
        <v>#VALUE!</v>
      </c>
      <c r="S64" s="338" t="e">
        <f>IF(AN64="×", 0,IF(P64="未入力あり","",ROUNDDOWN(ROUNDDOWN($H64*$I64,0)*VLOOKUP($G64,【参考】数式用!$A$4:$E$54,5, FALSE),0)))</f>
        <v>#VALUE!</v>
      </c>
      <c r="T64" s="341"/>
      <c r="U64" s="342"/>
      <c r="V64" s="33"/>
      <c r="W64" s="761"/>
      <c r="X64" s="761"/>
      <c r="Y64" s="761"/>
      <c r="Z64" s="761"/>
      <c r="AA64" s="761"/>
      <c r="AB64" s="761"/>
      <c r="AC64" s="761"/>
      <c r="AD64" s="761"/>
      <c r="AE64" s="761"/>
      <c r="AF64" s="761"/>
      <c r="AG64" s="76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6"/>
        <v/>
      </c>
      <c r="AN64" s="46" t="str">
        <f t="shared" si="7"/>
        <v/>
      </c>
      <c r="AO64" s="46" t="str">
        <f t="shared" si="8"/>
        <v/>
      </c>
      <c r="AP64" s="46" t="str">
        <f>IF(G64="", "", VLOOKUP(G64,【参考】数式用!$A$4:$M$54,13,FALSE))</f>
        <v/>
      </c>
      <c r="AQ64" s="46" t="str">
        <f t="shared" si="9"/>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c r="Q65" s="257" t="str">
        <f>IFERROR(IF(P65="未入力あり","",ROUNDDOWN(ROUNDDOWN($H65*$I65,0)*VLOOKUP($G65,【参考】数式用!$A$4:$E$54,3, FALSE),0)),"")</f>
        <v/>
      </c>
      <c r="R65" s="257" t="e">
        <f>IF(AM65="×", 0,IF(P65="未入力あり","",ROUNDDOWN(ROUNDDOWN($H65*$I65,0)*VLOOKUP($G65,【参考】数式用!$A$4:$E$54,4,FALSE),0)))</f>
        <v>#VALUE!</v>
      </c>
      <c r="S65" s="338" t="e">
        <f>IF(AN65="×", 0,IF(P65="未入力あり","",ROUNDDOWN(ROUNDDOWN($H65*$I65,0)*VLOOKUP($G65,【参考】数式用!$A$4:$E$54,5, FALSE),0)))</f>
        <v>#VALUE!</v>
      </c>
      <c r="T65" s="341"/>
      <c r="U65" s="342"/>
      <c r="V65" s="33"/>
      <c r="W65" s="761"/>
      <c r="X65" s="761"/>
      <c r="Y65" s="761"/>
      <c r="Z65" s="761"/>
      <c r="AA65" s="761"/>
      <c r="AB65" s="761"/>
      <c r="AC65" s="761"/>
      <c r="AD65" s="761"/>
      <c r="AE65" s="761"/>
      <c r="AF65" s="761"/>
      <c r="AG65" s="76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6"/>
        <v/>
      </c>
      <c r="AN65" s="46" t="str">
        <f t="shared" si="7"/>
        <v/>
      </c>
      <c r="AO65" s="46" t="str">
        <f t="shared" si="8"/>
        <v/>
      </c>
      <c r="AP65" s="46" t="str">
        <f>IF(G65="", "", VLOOKUP(G65,【参考】数式用!$A$4:$M$54,13,FALSE))</f>
        <v/>
      </c>
      <c r="AQ65" s="46" t="str">
        <f t="shared" si="9"/>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c r="Q66" s="257" t="str">
        <f>IFERROR(IF(P66="未入力あり","",ROUNDDOWN(ROUNDDOWN($H66*$I66,0)*VLOOKUP($G66,【参考】数式用!$A$4:$E$54,3, FALSE),0)),"")</f>
        <v/>
      </c>
      <c r="R66" s="257" t="e">
        <f>IF(AM66="×", 0,IF(P66="未入力あり","",ROUNDDOWN(ROUNDDOWN($H66*$I66,0)*VLOOKUP($G66,【参考】数式用!$A$4:$E$54,4,FALSE),0)))</f>
        <v>#VALUE!</v>
      </c>
      <c r="S66" s="338" t="e">
        <f>IF(AN66="×", 0,IF(P66="未入力あり","",ROUNDDOWN(ROUNDDOWN($H66*$I66,0)*VLOOKUP($G66,【参考】数式用!$A$4:$E$54,5, FALSE),0)))</f>
        <v>#VALUE!</v>
      </c>
      <c r="T66" s="341"/>
      <c r="U66" s="342"/>
      <c r="V66" s="33"/>
      <c r="W66" s="761"/>
      <c r="X66" s="761"/>
      <c r="Y66" s="761"/>
      <c r="Z66" s="761"/>
      <c r="AA66" s="761"/>
      <c r="AB66" s="761"/>
      <c r="AC66" s="761"/>
      <c r="AD66" s="761"/>
      <c r="AE66" s="761"/>
      <c r="AF66" s="761"/>
      <c r="AG66" s="76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6"/>
        <v/>
      </c>
      <c r="AN66" s="46" t="str">
        <f t="shared" si="7"/>
        <v/>
      </c>
      <c r="AO66" s="46" t="str">
        <f t="shared" si="8"/>
        <v/>
      </c>
      <c r="AP66" s="46" t="str">
        <f>IF(G66="", "", VLOOKUP(G66,【参考】数式用!$A$4:$M$54,13,FALSE))</f>
        <v/>
      </c>
      <c r="AQ66" s="46" t="str">
        <f t="shared" si="9"/>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c r="Q67" s="257" t="str">
        <f>IFERROR(IF(P67="未入力あり","",ROUNDDOWN(ROUNDDOWN($H67*$I67,0)*VLOOKUP($G67,【参考】数式用!$A$4:$E$54,3, FALSE),0)),"")</f>
        <v/>
      </c>
      <c r="R67" s="257" t="e">
        <f>IF(AM67="×", 0,IF(P67="未入力あり","",ROUNDDOWN(ROUNDDOWN($H67*$I67,0)*VLOOKUP($G67,【参考】数式用!$A$4:$E$54,4,FALSE),0)))</f>
        <v>#VALUE!</v>
      </c>
      <c r="S67" s="338" t="e">
        <f>IF(AN67="×", 0,IF(P67="未入力あり","",ROUNDDOWN(ROUNDDOWN($H67*$I67,0)*VLOOKUP($G67,【参考】数式用!$A$4:$E$54,5, FALSE),0)))</f>
        <v>#VALUE!</v>
      </c>
      <c r="T67" s="341"/>
      <c r="U67" s="342"/>
      <c r="V67" s="33"/>
      <c r="W67" s="761"/>
      <c r="X67" s="761"/>
      <c r="Y67" s="761"/>
      <c r="Z67" s="761"/>
      <c r="AA67" s="761"/>
      <c r="AB67" s="761"/>
      <c r="AC67" s="761"/>
      <c r="AD67" s="761"/>
      <c r="AE67" s="761"/>
      <c r="AF67" s="761"/>
      <c r="AG67" s="76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6"/>
        <v/>
      </c>
      <c r="AN67" s="46" t="str">
        <f t="shared" si="7"/>
        <v/>
      </c>
      <c r="AO67" s="46" t="str">
        <f t="shared" si="8"/>
        <v/>
      </c>
      <c r="AP67" s="46" t="str">
        <f>IF(G67="", "", VLOOKUP(G67,【参考】数式用!$A$4:$M$54,13,FALSE))</f>
        <v/>
      </c>
      <c r="AQ67" s="46" t="str">
        <f t="shared" si="9"/>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c r="Q68" s="257" t="str">
        <f>IFERROR(IF(P68="未入力あり","",ROUNDDOWN(ROUNDDOWN($H68*$I68,0)*VLOOKUP($G68,【参考】数式用!$A$4:$E$54,3, FALSE),0)),"")</f>
        <v/>
      </c>
      <c r="R68" s="257" t="e">
        <f>IF(AM68="×", 0,IF(P68="未入力あり","",ROUNDDOWN(ROUNDDOWN($H68*$I68,0)*VLOOKUP($G68,【参考】数式用!$A$4:$E$54,4,FALSE),0)))</f>
        <v>#VALUE!</v>
      </c>
      <c r="S68" s="338" t="e">
        <f>IF(AN68="×", 0,IF(P68="未入力あり","",ROUNDDOWN(ROUNDDOWN($H68*$I68,0)*VLOOKUP($G68,【参考】数式用!$A$4:$E$54,5, FALSE),0)))</f>
        <v>#VALUE!</v>
      </c>
      <c r="T68" s="341"/>
      <c r="U68" s="342"/>
      <c r="V68" s="33"/>
      <c r="W68" s="761"/>
      <c r="X68" s="761"/>
      <c r="Y68" s="761"/>
      <c r="Z68" s="761"/>
      <c r="AA68" s="761"/>
      <c r="AB68" s="761"/>
      <c r="AC68" s="761"/>
      <c r="AD68" s="761"/>
      <c r="AE68" s="761"/>
      <c r="AF68" s="761"/>
      <c r="AG68" s="76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6"/>
        <v/>
      </c>
      <c r="AN68" s="46" t="str">
        <f t="shared" si="7"/>
        <v/>
      </c>
      <c r="AO68" s="46" t="str">
        <f t="shared" si="8"/>
        <v/>
      </c>
      <c r="AP68" s="46" t="str">
        <f>IF(G68="", "", VLOOKUP(G68,【参考】数式用!$A$4:$M$54,13,FALSE))</f>
        <v/>
      </c>
      <c r="AQ68" s="46" t="str">
        <f t="shared" si="9"/>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c r="Q69" s="257" t="str">
        <f>IFERROR(IF(P69="未入力あり","",ROUNDDOWN(ROUNDDOWN($H69*$I69,0)*VLOOKUP($G69,【参考】数式用!$A$4:$E$54,3, FALSE),0)),"")</f>
        <v/>
      </c>
      <c r="R69" s="257" t="e">
        <f>IF(AM69="×", 0,IF(P69="未入力あり","",ROUNDDOWN(ROUNDDOWN($H69*$I69,0)*VLOOKUP($G69,【参考】数式用!$A$4:$E$54,4,FALSE),0)))</f>
        <v>#VALUE!</v>
      </c>
      <c r="S69" s="338" t="e">
        <f>IF(AN69="×", 0,IF(P69="未入力あり","",ROUNDDOWN(ROUNDDOWN($H69*$I69,0)*VLOOKUP($G69,【参考】数式用!$A$4:$E$54,5, FALSE),0)))</f>
        <v>#VALUE!</v>
      </c>
      <c r="T69" s="341"/>
      <c r="U69" s="342"/>
      <c r="V69" s="33"/>
      <c r="W69" s="761"/>
      <c r="X69" s="761"/>
      <c r="Y69" s="761"/>
      <c r="Z69" s="761"/>
      <c r="AA69" s="761"/>
      <c r="AB69" s="761"/>
      <c r="AC69" s="761"/>
      <c r="AD69" s="761"/>
      <c r="AE69" s="761"/>
      <c r="AF69" s="761"/>
      <c r="AG69" s="76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6"/>
        <v/>
      </c>
      <c r="AN69" s="46" t="str">
        <f t="shared" si="7"/>
        <v/>
      </c>
      <c r="AO69" s="46" t="str">
        <f t="shared" si="8"/>
        <v/>
      </c>
      <c r="AP69" s="46" t="str">
        <f>IF(G69="", "", VLOOKUP(G69,【参考】数式用!$A$4:$M$54,13,FALSE))</f>
        <v/>
      </c>
      <c r="AQ69" s="46" t="str">
        <f t="shared" si="9"/>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c r="Q70" s="257" t="str">
        <f>IFERROR(IF(P70="未入力あり","",ROUNDDOWN(ROUNDDOWN($H70*$I70,0)*VLOOKUP($G70,【参考】数式用!$A$4:$E$54,3, FALSE),0)),"")</f>
        <v/>
      </c>
      <c r="R70" s="257" t="e">
        <f>IF(AM70="×", 0,IF(P70="未入力あり","",ROUNDDOWN(ROUNDDOWN($H70*$I70,0)*VLOOKUP($G70,【参考】数式用!$A$4:$E$54,4,FALSE),0)))</f>
        <v>#VALUE!</v>
      </c>
      <c r="S70" s="338" t="e">
        <f>IF(AN70="×", 0,IF(P70="未入力あり","",ROUNDDOWN(ROUNDDOWN($H70*$I70,0)*VLOOKUP($G70,【参考】数式用!$A$4:$E$54,5, FALSE),0)))</f>
        <v>#VALUE!</v>
      </c>
      <c r="T70" s="341"/>
      <c r="U70" s="342"/>
      <c r="V70" s="33"/>
      <c r="W70" s="761"/>
      <c r="X70" s="761"/>
      <c r="Y70" s="761"/>
      <c r="Z70" s="761"/>
      <c r="AA70" s="761"/>
      <c r="AB70" s="761"/>
      <c r="AC70" s="761"/>
      <c r="AD70" s="761"/>
      <c r="AE70" s="761"/>
      <c r="AF70" s="761"/>
      <c r="AG70" s="76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6"/>
        <v/>
      </c>
      <c r="AN70" s="46" t="str">
        <f t="shared" si="7"/>
        <v/>
      </c>
      <c r="AO70" s="46" t="str">
        <f t="shared" si="8"/>
        <v/>
      </c>
      <c r="AP70" s="46" t="str">
        <f>IF(G70="", "", VLOOKUP(G70,【参考】数式用!$A$4:$M$54,13,FALSE))</f>
        <v/>
      </c>
      <c r="AQ70" s="46" t="str">
        <f t="shared" si="9"/>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c r="Q71" s="257" t="str">
        <f>IFERROR(IF(P71="未入力あり","",ROUNDDOWN(ROUNDDOWN($H71*$I71,0)*VLOOKUP($G71,【参考】数式用!$A$4:$E$54,3, FALSE),0)),"")</f>
        <v/>
      </c>
      <c r="R71" s="257" t="e">
        <f>IF(AM71="×", 0,IF(P71="未入力あり","",ROUNDDOWN(ROUNDDOWN($H71*$I71,0)*VLOOKUP($G71,【参考】数式用!$A$4:$E$54,4,FALSE),0)))</f>
        <v>#VALUE!</v>
      </c>
      <c r="S71" s="338" t="e">
        <f>IF(AN71="×", 0,IF(P71="未入力あり","",ROUNDDOWN(ROUNDDOWN($H71*$I71,0)*VLOOKUP($G71,【参考】数式用!$A$4:$E$54,5, FALSE),0)))</f>
        <v>#VALUE!</v>
      </c>
      <c r="T71" s="341"/>
      <c r="U71" s="342"/>
      <c r="V71" s="33"/>
      <c r="W71" s="761"/>
      <c r="X71" s="761"/>
      <c r="Y71" s="761"/>
      <c r="Z71" s="761"/>
      <c r="AA71" s="761"/>
      <c r="AB71" s="761"/>
      <c r="AC71" s="761"/>
      <c r="AD71" s="761"/>
      <c r="AE71" s="761"/>
      <c r="AF71" s="761"/>
      <c r="AG71" s="76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6"/>
        <v/>
      </c>
      <c r="AN71" s="46" t="str">
        <f t="shared" si="7"/>
        <v/>
      </c>
      <c r="AO71" s="46" t="str">
        <f t="shared" si="8"/>
        <v/>
      </c>
      <c r="AP71" s="46" t="str">
        <f>IF(G71="", "", VLOOKUP(G71,【参考】数式用!$A$4:$M$54,13,FALSE))</f>
        <v/>
      </c>
      <c r="AQ71" s="46" t="str">
        <f t="shared" si="9"/>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c r="Q72" s="257" t="str">
        <f>IFERROR(IF(P72="未入力あり","",ROUNDDOWN(ROUNDDOWN($H72*$I72,0)*VLOOKUP($G72,【参考】数式用!$A$4:$E$54,3, FALSE),0)),"")</f>
        <v/>
      </c>
      <c r="R72" s="257" t="e">
        <f>IF(AM72="×", 0,IF(P72="未入力あり","",ROUNDDOWN(ROUNDDOWN($H72*$I72,0)*VLOOKUP($G72,【参考】数式用!$A$4:$E$54,4,FALSE),0)))</f>
        <v>#VALUE!</v>
      </c>
      <c r="S72" s="338" t="e">
        <f>IF(AN72="×", 0,IF(P72="未入力あり","",ROUNDDOWN(ROUNDDOWN($H72*$I72,0)*VLOOKUP($G72,【参考】数式用!$A$4:$E$54,5, FALSE),0)))</f>
        <v>#VALUE!</v>
      </c>
      <c r="T72" s="341"/>
      <c r="U72" s="342"/>
      <c r="V72" s="33"/>
      <c r="W72" s="761"/>
      <c r="X72" s="761"/>
      <c r="Y72" s="761"/>
      <c r="Z72" s="761"/>
      <c r="AA72" s="761"/>
      <c r="AB72" s="761"/>
      <c r="AC72" s="761"/>
      <c r="AD72" s="761"/>
      <c r="AE72" s="761"/>
      <c r="AF72" s="761"/>
      <c r="AG72" s="76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6"/>
        <v/>
      </c>
      <c r="AN72" s="46" t="str">
        <f t="shared" si="7"/>
        <v/>
      </c>
      <c r="AO72" s="46" t="str">
        <f t="shared" si="8"/>
        <v/>
      </c>
      <c r="AP72" s="46" t="str">
        <f>IF(G72="", "", VLOOKUP(G72,【参考】数式用!$A$4:$M$54,13,FALSE))</f>
        <v/>
      </c>
      <c r="AQ72" s="46" t="str">
        <f t="shared" si="9"/>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c r="Q73" s="257" t="str">
        <f>IFERROR(IF(P73="未入力あり","",ROUNDDOWN(ROUNDDOWN($H73*$I73,0)*VLOOKUP($G73,【参考】数式用!$A$4:$E$54,3, FALSE),0)),"")</f>
        <v/>
      </c>
      <c r="R73" s="257" t="e">
        <f>IF(AM73="×", 0,IF(P73="未入力あり","",ROUNDDOWN(ROUNDDOWN($H73*$I73,0)*VLOOKUP($G73,【参考】数式用!$A$4:$E$54,4,FALSE),0)))</f>
        <v>#VALUE!</v>
      </c>
      <c r="S73" s="338" t="e">
        <f>IF(AN73="×", 0,IF(P73="未入力あり","",ROUNDDOWN(ROUNDDOWN($H73*$I73,0)*VLOOKUP($G73,【参考】数式用!$A$4:$E$54,5, FALSE),0)))</f>
        <v>#VALUE!</v>
      </c>
      <c r="T73" s="341"/>
      <c r="U73" s="342"/>
      <c r="V73" s="33"/>
      <c r="W73" s="761"/>
      <c r="X73" s="761"/>
      <c r="Y73" s="761"/>
      <c r="Z73" s="761"/>
      <c r="AA73" s="761"/>
      <c r="AB73" s="761"/>
      <c r="AC73" s="761"/>
      <c r="AD73" s="761"/>
      <c r="AE73" s="761"/>
      <c r="AF73" s="761"/>
      <c r="AG73" s="76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6"/>
        <v/>
      </c>
      <c r="AN73" s="46" t="str">
        <f t="shared" si="7"/>
        <v/>
      </c>
      <c r="AO73" s="46" t="str">
        <f t="shared" si="8"/>
        <v/>
      </c>
      <c r="AP73" s="46" t="str">
        <f>IF(G73="", "", VLOOKUP(G73,【参考】数式用!$A$4:$M$54,13,FALSE))</f>
        <v/>
      </c>
      <c r="AQ73" s="46" t="str">
        <f t="shared" si="9"/>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c r="Q74" s="257" t="str">
        <f>IFERROR(IF(P74="未入力あり","",ROUNDDOWN(ROUNDDOWN($H74*$I74,0)*VLOOKUP($G74,【参考】数式用!$A$4:$E$54,3, FALSE),0)),"")</f>
        <v/>
      </c>
      <c r="R74" s="257" t="e">
        <f>IF(AM74="×", 0,IF(P74="未入力あり","",ROUNDDOWN(ROUNDDOWN($H74*$I74,0)*VLOOKUP($G74,【参考】数式用!$A$4:$E$54,4,FALSE),0)))</f>
        <v>#VALUE!</v>
      </c>
      <c r="S74" s="338" t="e">
        <f>IF(AN74="×", 0,IF(P74="未入力あり","",ROUNDDOWN(ROUNDDOWN($H74*$I74,0)*VLOOKUP($G74,【参考】数式用!$A$4:$E$54,5, FALSE),0)))</f>
        <v>#VALUE!</v>
      </c>
      <c r="T74" s="341"/>
      <c r="U74" s="342"/>
      <c r="V74" s="33"/>
      <c r="W74" s="761"/>
      <c r="X74" s="761"/>
      <c r="Y74" s="761"/>
      <c r="Z74" s="761"/>
      <c r="AA74" s="761"/>
      <c r="AB74" s="761"/>
      <c r="AC74" s="761"/>
      <c r="AD74" s="761"/>
      <c r="AE74" s="761"/>
      <c r="AF74" s="761"/>
      <c r="AG74" s="76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6"/>
        <v/>
      </c>
      <c r="AN74" s="46" t="str">
        <f t="shared" si="7"/>
        <v/>
      </c>
      <c r="AO74" s="46" t="str">
        <f t="shared" si="8"/>
        <v/>
      </c>
      <c r="AP74" s="46" t="str">
        <f>IF(G74="", "", VLOOKUP(G74,【参考】数式用!$A$4:$M$54,13,FALSE))</f>
        <v/>
      </c>
      <c r="AQ74" s="46" t="str">
        <f t="shared" si="9"/>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c r="Q75" s="257" t="str">
        <f>IFERROR(IF(P75="未入力あり","",ROUNDDOWN(ROUNDDOWN($H75*$I75,0)*VLOOKUP($G75,【参考】数式用!$A$4:$E$54,3, FALSE),0)),"")</f>
        <v/>
      </c>
      <c r="R75" s="257" t="e">
        <f>IF(AM75="×", 0,IF(P75="未入力あり","",ROUNDDOWN(ROUNDDOWN($H75*$I75,0)*VLOOKUP($G75,【参考】数式用!$A$4:$E$54,4,FALSE),0)))</f>
        <v>#VALUE!</v>
      </c>
      <c r="S75" s="338" t="e">
        <f>IF(AN75="×", 0,IF(P75="未入力あり","",ROUNDDOWN(ROUNDDOWN($H75*$I75,0)*VLOOKUP($G75,【参考】数式用!$A$4:$E$54,5, FALSE),0)))</f>
        <v>#VALUE!</v>
      </c>
      <c r="T75" s="341"/>
      <c r="U75" s="342"/>
      <c r="V75" s="33"/>
      <c r="W75" s="761"/>
      <c r="X75" s="761"/>
      <c r="Y75" s="761"/>
      <c r="Z75" s="761"/>
      <c r="AA75" s="761"/>
      <c r="AB75" s="761"/>
      <c r="AC75" s="761"/>
      <c r="AD75" s="761"/>
      <c r="AE75" s="761"/>
      <c r="AF75" s="761"/>
      <c r="AG75" s="76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6"/>
        <v/>
      </c>
      <c r="AN75" s="46" t="str">
        <f t="shared" si="7"/>
        <v/>
      </c>
      <c r="AO75" s="46" t="str">
        <f t="shared" si="8"/>
        <v/>
      </c>
      <c r="AP75" s="46" t="str">
        <f>IF(G75="", "", VLOOKUP(G75,【参考】数式用!$A$4:$M$54,13,FALSE))</f>
        <v/>
      </c>
      <c r="AQ75" s="46" t="str">
        <f t="shared" si="9"/>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c r="Q76" s="257" t="str">
        <f>IFERROR(IF(P76="未入力あり","",ROUNDDOWN(ROUNDDOWN($H76*$I76,0)*VLOOKUP($G76,【参考】数式用!$A$4:$E$54,3, FALSE),0)),"")</f>
        <v/>
      </c>
      <c r="R76" s="257" t="e">
        <f>IF(AM76="×", 0,IF(P76="未入力あり","",ROUNDDOWN(ROUNDDOWN($H76*$I76,0)*VLOOKUP($G76,【参考】数式用!$A$4:$E$54,4,FALSE),0)))</f>
        <v>#VALUE!</v>
      </c>
      <c r="S76" s="338" t="e">
        <f>IF(AN76="×", 0,IF(P76="未入力あり","",ROUNDDOWN(ROUNDDOWN($H76*$I76,0)*VLOOKUP($G76,【参考】数式用!$A$4:$E$54,5, FALSE),0)))</f>
        <v>#VALUE!</v>
      </c>
      <c r="T76" s="341"/>
      <c r="U76" s="342"/>
      <c r="V76" s="33"/>
      <c r="W76" s="761"/>
      <c r="X76" s="761"/>
      <c r="Y76" s="761"/>
      <c r="Z76" s="761"/>
      <c r="AA76" s="761"/>
      <c r="AB76" s="761"/>
      <c r="AC76" s="761"/>
      <c r="AD76" s="761"/>
      <c r="AE76" s="761"/>
      <c r="AF76" s="761"/>
      <c r="AG76" s="76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6"/>
        <v/>
      </c>
      <c r="AN76" s="46" t="str">
        <f t="shared" si="7"/>
        <v/>
      </c>
      <c r="AO76" s="46" t="str">
        <f t="shared" si="8"/>
        <v/>
      </c>
      <c r="AP76" s="46" t="str">
        <f>IF(G76="", "", VLOOKUP(G76,【参考】数式用!$A$4:$M$54,13,FALSE))</f>
        <v/>
      </c>
      <c r="AQ76" s="46" t="str">
        <f t="shared" si="9"/>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c r="Q77" s="257" t="str">
        <f>IFERROR(IF(P77="未入力あり","",ROUNDDOWN(ROUNDDOWN($H77*$I77,0)*VLOOKUP($G77,【参考】数式用!$A$4:$E$54,3, FALSE),0)),"")</f>
        <v/>
      </c>
      <c r="R77" s="257" t="e">
        <f>IF(AM77="×", 0,IF(P77="未入力あり","",ROUNDDOWN(ROUNDDOWN($H77*$I77,0)*VLOOKUP($G77,【参考】数式用!$A$4:$E$54,4,FALSE),0)))</f>
        <v>#VALUE!</v>
      </c>
      <c r="S77" s="338" t="e">
        <f>IF(AN77="×", 0,IF(P77="未入力あり","",ROUNDDOWN(ROUNDDOWN($H77*$I77,0)*VLOOKUP($G77,【参考】数式用!$A$4:$E$54,5, FALSE),0)))</f>
        <v>#VALUE!</v>
      </c>
      <c r="T77" s="341"/>
      <c r="U77" s="342"/>
      <c r="V77" s="33"/>
      <c r="W77" s="761"/>
      <c r="X77" s="761"/>
      <c r="Y77" s="761"/>
      <c r="Z77" s="761"/>
      <c r="AA77" s="761"/>
      <c r="AB77" s="761"/>
      <c r="AC77" s="761"/>
      <c r="AD77" s="761"/>
      <c r="AE77" s="761"/>
      <c r="AF77" s="761"/>
      <c r="AG77" s="76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6"/>
        <v/>
      </c>
      <c r="AN77" s="46" t="str">
        <f t="shared" si="7"/>
        <v/>
      </c>
      <c r="AO77" s="46" t="str">
        <f t="shared" si="8"/>
        <v/>
      </c>
      <c r="AP77" s="46" t="str">
        <f>IF(G77="", "", VLOOKUP(G77,【参考】数式用!$A$4:$M$54,13,FALSE))</f>
        <v/>
      </c>
      <c r="AQ77" s="46" t="str">
        <f t="shared" si="9"/>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c r="Q78" s="257" t="str">
        <f>IFERROR(IF(P78="未入力あり","",ROUNDDOWN(ROUNDDOWN($H78*$I78,0)*VLOOKUP($G78,【参考】数式用!$A$4:$E$54,3, FALSE),0)),"")</f>
        <v/>
      </c>
      <c r="R78" s="257" t="e">
        <f>IF(AM78="×", 0,IF(P78="未入力あり","",ROUNDDOWN(ROUNDDOWN($H78*$I78,0)*VLOOKUP($G78,【参考】数式用!$A$4:$E$54,4,FALSE),0)))</f>
        <v>#VALUE!</v>
      </c>
      <c r="S78" s="338" t="e">
        <f>IF(AN78="×", 0,IF(P78="未入力あり","",ROUNDDOWN(ROUNDDOWN($H78*$I78,0)*VLOOKUP($G78,【参考】数式用!$A$4:$E$54,5, FALSE),0)))</f>
        <v>#VALUE!</v>
      </c>
      <c r="T78" s="341"/>
      <c r="U78" s="342"/>
      <c r="V78" s="33"/>
      <c r="W78" s="761"/>
      <c r="X78" s="761"/>
      <c r="Y78" s="761"/>
      <c r="Z78" s="761"/>
      <c r="AA78" s="761"/>
      <c r="AB78" s="761"/>
      <c r="AC78" s="761"/>
      <c r="AD78" s="761"/>
      <c r="AE78" s="761"/>
      <c r="AF78" s="761"/>
      <c r="AG78" s="76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6"/>
        <v/>
      </c>
      <c r="AN78" s="46" t="str">
        <f t="shared" si="7"/>
        <v/>
      </c>
      <c r="AO78" s="46" t="str">
        <f t="shared" si="8"/>
        <v/>
      </c>
      <c r="AP78" s="46" t="str">
        <f>IF(G78="", "", VLOOKUP(G78,【参考】数式用!$A$4:$M$54,13,FALSE))</f>
        <v/>
      </c>
      <c r="AQ78" s="46" t="str">
        <f t="shared" si="9"/>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c r="Q79" s="257" t="str">
        <f>IFERROR(IF(P79="未入力あり","",ROUNDDOWN(ROUNDDOWN($H79*$I79,0)*VLOOKUP($G79,【参考】数式用!$A$4:$E$54,3, FALSE),0)),"")</f>
        <v/>
      </c>
      <c r="R79" s="257" t="e">
        <f>IF(AM79="×", 0,IF(P79="未入力あり","",ROUNDDOWN(ROUNDDOWN($H79*$I79,0)*VLOOKUP($G79,【参考】数式用!$A$4:$E$54,4,FALSE),0)))</f>
        <v>#VALUE!</v>
      </c>
      <c r="S79" s="338" t="e">
        <f>IF(AN79="×", 0,IF(P79="未入力あり","",ROUNDDOWN(ROUNDDOWN($H79*$I79,0)*VLOOKUP($G79,【参考】数式用!$A$4:$E$54,5, FALSE),0)))</f>
        <v>#VALUE!</v>
      </c>
      <c r="T79" s="341"/>
      <c r="U79" s="342"/>
      <c r="V79" s="33"/>
      <c r="W79" s="761"/>
      <c r="X79" s="761"/>
      <c r="Y79" s="761"/>
      <c r="Z79" s="761"/>
      <c r="AA79" s="761"/>
      <c r="AB79" s="761"/>
      <c r="AC79" s="761"/>
      <c r="AD79" s="761"/>
      <c r="AE79" s="761"/>
      <c r="AF79" s="761"/>
      <c r="AG79" s="761"/>
      <c r="AI79" s="344" t="str">
        <f t="shared" ref="AI79:AI114" si="10">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1">IF(K79="", "", IF(OR(K79="要件を満たさない",K79="―"), "×","○"))</f>
        <v/>
      </c>
      <c r="AN79" s="46" t="str">
        <f t="shared" ref="AN79:AN114" si="12">IF(L79="", "", IF(OR(L79="要件を満たさない",L79="―"), "×","○"))</f>
        <v/>
      </c>
      <c r="AO79" s="46" t="str">
        <f t="shared" ref="AO79:AO110" si="13">IF(G79="","", "○"&amp;AM79&amp;AN79)</f>
        <v/>
      </c>
      <c r="AP79" s="46" t="str">
        <f>IF(G79="", "", VLOOKUP(G79,【参考】数式用!$A$4:$M$54,13,FALSE))</f>
        <v/>
      </c>
      <c r="AQ79" s="46" t="str">
        <f t="shared" ref="AQ79:AQ114" si="14">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c r="Q80" s="257" t="str">
        <f>IFERROR(IF(P80="未入力あり","",ROUNDDOWN(ROUNDDOWN($H80*$I80,0)*VLOOKUP($G80,【参考】数式用!$A$4:$E$54,3, FALSE),0)),"")</f>
        <v/>
      </c>
      <c r="R80" s="257" t="e">
        <f>IF(AM80="×", 0,IF(P80="未入力あり","",ROUNDDOWN(ROUNDDOWN($H80*$I80,0)*VLOOKUP($G80,【参考】数式用!$A$4:$E$54,4,FALSE),0)))</f>
        <v>#VALUE!</v>
      </c>
      <c r="S80" s="338" t="e">
        <f>IF(AN80="×", 0,IF(P80="未入力あり","",ROUNDDOWN(ROUNDDOWN($H80*$I80,0)*VLOOKUP($G80,【参考】数式用!$A$4:$E$54,5, FALSE),0)))</f>
        <v>#VALUE!</v>
      </c>
      <c r="T80" s="341"/>
      <c r="U80" s="342"/>
      <c r="V80" s="33"/>
      <c r="W80" s="761"/>
      <c r="X80" s="761"/>
      <c r="Y80" s="761"/>
      <c r="Z80" s="761"/>
      <c r="AA80" s="761"/>
      <c r="AB80" s="761"/>
      <c r="AC80" s="761"/>
      <c r="AD80" s="761"/>
      <c r="AE80" s="761"/>
      <c r="AF80" s="761"/>
      <c r="AG80" s="761"/>
      <c r="AI80" s="344" t="str">
        <f t="shared" si="10"/>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1"/>
        <v/>
      </c>
      <c r="AN80" s="46" t="str">
        <f t="shared" si="12"/>
        <v/>
      </c>
      <c r="AO80" s="46" t="str">
        <f t="shared" si="13"/>
        <v/>
      </c>
      <c r="AP80" s="46" t="str">
        <f>IF(G80="", "", VLOOKUP(G80,【参考】数式用!$A$4:$M$54,13,FALSE))</f>
        <v/>
      </c>
      <c r="AQ80" s="46" t="str">
        <f t="shared" si="14"/>
        <v>―</v>
      </c>
    </row>
    <row r="81" spans="1:43" ht="45" customHeight="1">
      <c r="A81" s="114">
        <f t="shared" ref="A81:A114" si="15">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c r="Q81" s="257" t="str">
        <f>IFERROR(IF(P81="未入力あり","",ROUNDDOWN(ROUNDDOWN($H81*$I81,0)*VLOOKUP($G81,【参考】数式用!$A$4:$E$54,3, FALSE),0)),"")</f>
        <v/>
      </c>
      <c r="R81" s="257" t="e">
        <f>IF(AM81="×", 0,IF(P81="未入力あり","",ROUNDDOWN(ROUNDDOWN($H81*$I81,0)*VLOOKUP($G81,【参考】数式用!$A$4:$E$54,4,FALSE),0)))</f>
        <v>#VALUE!</v>
      </c>
      <c r="S81" s="338" t="e">
        <f>IF(AN81="×", 0,IF(P81="未入力あり","",ROUNDDOWN(ROUNDDOWN($H81*$I81,0)*VLOOKUP($G81,【参考】数式用!$A$4:$E$54,5, FALSE),0)))</f>
        <v>#VALUE!</v>
      </c>
      <c r="T81" s="341"/>
      <c r="U81" s="342"/>
      <c r="V81" s="33"/>
      <c r="W81" s="761"/>
      <c r="X81" s="761"/>
      <c r="Y81" s="761"/>
      <c r="Z81" s="761"/>
      <c r="AA81" s="761"/>
      <c r="AB81" s="761"/>
      <c r="AC81" s="761"/>
      <c r="AD81" s="761"/>
      <c r="AE81" s="761"/>
      <c r="AF81" s="761"/>
      <c r="AG81" s="761"/>
      <c r="AI81" s="344" t="str">
        <f t="shared" si="10"/>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1"/>
        <v/>
      </c>
      <c r="AN81" s="46" t="str">
        <f t="shared" si="12"/>
        <v/>
      </c>
      <c r="AO81" s="46" t="str">
        <f t="shared" si="13"/>
        <v/>
      </c>
      <c r="AP81" s="46" t="str">
        <f>IF(G81="", "", VLOOKUP(G81,【参考】数式用!$A$4:$M$54,13,FALSE))</f>
        <v/>
      </c>
      <c r="AQ81" s="46" t="str">
        <f t="shared" si="14"/>
        <v>―</v>
      </c>
    </row>
    <row r="82" spans="1:43" ht="45" customHeight="1">
      <c r="A82" s="114">
        <f t="shared" si="15"/>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c r="Q82" s="257" t="str">
        <f>IFERROR(IF(P82="未入力あり","",ROUNDDOWN(ROUNDDOWN($H82*$I82,0)*VLOOKUP($G82,【参考】数式用!$A$4:$E$54,3, FALSE),0)),"")</f>
        <v/>
      </c>
      <c r="R82" s="257" t="e">
        <f>IF(AM82="×", 0,IF(P82="未入力あり","",ROUNDDOWN(ROUNDDOWN($H82*$I82,0)*VLOOKUP($G82,【参考】数式用!$A$4:$E$54,4,FALSE),0)))</f>
        <v>#VALUE!</v>
      </c>
      <c r="S82" s="338" t="e">
        <f>IF(AN82="×", 0,IF(P82="未入力あり","",ROUNDDOWN(ROUNDDOWN($H82*$I82,0)*VLOOKUP($G82,【参考】数式用!$A$4:$E$54,5, FALSE),0)))</f>
        <v>#VALUE!</v>
      </c>
      <c r="T82" s="341"/>
      <c r="U82" s="342"/>
      <c r="V82" s="33"/>
      <c r="W82" s="761"/>
      <c r="X82" s="761"/>
      <c r="Y82" s="761"/>
      <c r="Z82" s="761"/>
      <c r="AA82" s="761"/>
      <c r="AB82" s="761"/>
      <c r="AC82" s="761"/>
      <c r="AD82" s="761"/>
      <c r="AE82" s="761"/>
      <c r="AF82" s="761"/>
      <c r="AG82" s="761"/>
      <c r="AI82" s="344" t="str">
        <f t="shared" si="10"/>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1"/>
        <v/>
      </c>
      <c r="AN82" s="46" t="str">
        <f t="shared" si="12"/>
        <v/>
      </c>
      <c r="AO82" s="46" t="str">
        <f t="shared" si="13"/>
        <v/>
      </c>
      <c r="AP82" s="46" t="str">
        <f>IF(G82="", "", VLOOKUP(G82,【参考】数式用!$A$4:$M$54,13,FALSE))</f>
        <v/>
      </c>
      <c r="AQ82" s="46" t="str">
        <f t="shared" si="14"/>
        <v>―</v>
      </c>
    </row>
    <row r="83" spans="1:43" ht="45" customHeight="1">
      <c r="A83" s="114">
        <f t="shared" si="15"/>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c r="Q83" s="257" t="str">
        <f>IFERROR(IF(P83="未入力あり","",ROUNDDOWN(ROUNDDOWN($H83*$I83,0)*VLOOKUP($G83,【参考】数式用!$A$4:$E$54,3, FALSE),0)),"")</f>
        <v/>
      </c>
      <c r="R83" s="257" t="e">
        <f>IF(AM83="×", 0,IF(P83="未入力あり","",ROUNDDOWN(ROUNDDOWN($H83*$I83,0)*VLOOKUP($G83,【参考】数式用!$A$4:$E$54,4,FALSE),0)))</f>
        <v>#VALUE!</v>
      </c>
      <c r="S83" s="338" t="e">
        <f>IF(AN83="×", 0,IF(P83="未入力あり","",ROUNDDOWN(ROUNDDOWN($H83*$I83,0)*VLOOKUP($G83,【参考】数式用!$A$4:$E$54,5, FALSE),0)))</f>
        <v>#VALUE!</v>
      </c>
      <c r="T83" s="341"/>
      <c r="U83" s="342"/>
      <c r="V83" s="33"/>
      <c r="W83" s="761"/>
      <c r="X83" s="761"/>
      <c r="Y83" s="761"/>
      <c r="Z83" s="761"/>
      <c r="AA83" s="761"/>
      <c r="AB83" s="761"/>
      <c r="AC83" s="761"/>
      <c r="AD83" s="761"/>
      <c r="AE83" s="761"/>
      <c r="AF83" s="761"/>
      <c r="AG83" s="761"/>
      <c r="AI83" s="344" t="str">
        <f t="shared" si="10"/>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1"/>
        <v/>
      </c>
      <c r="AN83" s="46" t="str">
        <f t="shared" si="12"/>
        <v/>
      </c>
      <c r="AO83" s="46" t="str">
        <f t="shared" si="13"/>
        <v/>
      </c>
      <c r="AP83" s="46" t="str">
        <f>IF(G83="", "", VLOOKUP(G83,【参考】数式用!$A$4:$M$54,13,FALSE))</f>
        <v/>
      </c>
      <c r="AQ83" s="46" t="str">
        <f t="shared" si="14"/>
        <v>―</v>
      </c>
    </row>
    <row r="84" spans="1:43" ht="45" customHeight="1">
      <c r="A84" s="114">
        <f t="shared" si="15"/>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c r="Q84" s="257" t="str">
        <f>IFERROR(IF(P84="未入力あり","",ROUNDDOWN(ROUNDDOWN($H84*$I84,0)*VLOOKUP($G84,【参考】数式用!$A$4:$E$54,3, FALSE),0)),"")</f>
        <v/>
      </c>
      <c r="R84" s="257" t="e">
        <f>IF(AM84="×", 0,IF(P84="未入力あり","",ROUNDDOWN(ROUNDDOWN($H84*$I84,0)*VLOOKUP($G84,【参考】数式用!$A$4:$E$54,4,FALSE),0)))</f>
        <v>#VALUE!</v>
      </c>
      <c r="S84" s="338" t="e">
        <f>IF(AN84="×", 0,IF(P84="未入力あり","",ROUNDDOWN(ROUNDDOWN($H84*$I84,0)*VLOOKUP($G84,【参考】数式用!$A$4:$E$54,5, FALSE),0)))</f>
        <v>#VALUE!</v>
      </c>
      <c r="T84" s="341"/>
      <c r="U84" s="342"/>
      <c r="V84" s="33"/>
      <c r="W84" s="761"/>
      <c r="X84" s="761"/>
      <c r="Y84" s="761"/>
      <c r="Z84" s="761"/>
      <c r="AA84" s="761"/>
      <c r="AB84" s="761"/>
      <c r="AC84" s="761"/>
      <c r="AD84" s="761"/>
      <c r="AE84" s="761"/>
      <c r="AF84" s="761"/>
      <c r="AG84" s="761"/>
      <c r="AI84" s="344" t="str">
        <f t="shared" si="10"/>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1"/>
        <v/>
      </c>
      <c r="AN84" s="46" t="str">
        <f t="shared" si="12"/>
        <v/>
      </c>
      <c r="AO84" s="46" t="str">
        <f t="shared" si="13"/>
        <v/>
      </c>
      <c r="AP84" s="46" t="str">
        <f>IF(G84="", "", VLOOKUP(G84,【参考】数式用!$A$4:$M$54,13,FALSE))</f>
        <v/>
      </c>
      <c r="AQ84" s="46" t="str">
        <f t="shared" si="14"/>
        <v>―</v>
      </c>
    </row>
    <row r="85" spans="1:43" ht="45" customHeight="1">
      <c r="A85" s="114">
        <f t="shared" si="15"/>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c r="Q85" s="257" t="str">
        <f>IFERROR(IF(P85="未入力あり","",ROUNDDOWN(ROUNDDOWN($H85*$I85,0)*VLOOKUP($G85,【参考】数式用!$A$4:$E$54,3, FALSE),0)),"")</f>
        <v/>
      </c>
      <c r="R85" s="257" t="e">
        <f>IF(AM85="×", 0,IF(P85="未入力あり","",ROUNDDOWN(ROUNDDOWN($H85*$I85,0)*VLOOKUP($G85,【参考】数式用!$A$4:$E$54,4,FALSE),0)))</f>
        <v>#VALUE!</v>
      </c>
      <c r="S85" s="338" t="e">
        <f>IF(AN85="×", 0,IF(P85="未入力あり","",ROUNDDOWN(ROUNDDOWN($H85*$I85,0)*VLOOKUP($G85,【参考】数式用!$A$4:$E$54,5, FALSE),0)))</f>
        <v>#VALUE!</v>
      </c>
      <c r="T85" s="341"/>
      <c r="U85" s="342"/>
      <c r="V85" s="33"/>
      <c r="W85" s="761"/>
      <c r="X85" s="761"/>
      <c r="Y85" s="761"/>
      <c r="Z85" s="761"/>
      <c r="AA85" s="761"/>
      <c r="AB85" s="761"/>
      <c r="AC85" s="761"/>
      <c r="AD85" s="761"/>
      <c r="AE85" s="761"/>
      <c r="AF85" s="761"/>
      <c r="AG85" s="761"/>
      <c r="AI85" s="344" t="str">
        <f t="shared" si="10"/>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1"/>
        <v/>
      </c>
      <c r="AN85" s="46" t="str">
        <f t="shared" si="12"/>
        <v/>
      </c>
      <c r="AO85" s="46" t="str">
        <f t="shared" si="13"/>
        <v/>
      </c>
      <c r="AP85" s="46" t="str">
        <f>IF(G85="", "", VLOOKUP(G85,【参考】数式用!$A$4:$M$54,13,FALSE))</f>
        <v/>
      </c>
      <c r="AQ85" s="46" t="str">
        <f t="shared" si="14"/>
        <v>―</v>
      </c>
    </row>
    <row r="86" spans="1:43" ht="45" customHeight="1">
      <c r="A86" s="114">
        <f t="shared" si="15"/>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c r="Q86" s="257" t="str">
        <f>IFERROR(IF(P86="未入力あり","",ROUNDDOWN(ROUNDDOWN($H86*$I86,0)*VLOOKUP($G86,【参考】数式用!$A$4:$E$54,3, FALSE),0)),"")</f>
        <v/>
      </c>
      <c r="R86" s="257" t="e">
        <f>IF(AM86="×", 0,IF(P86="未入力あり","",ROUNDDOWN(ROUNDDOWN($H86*$I86,0)*VLOOKUP($G86,【参考】数式用!$A$4:$E$54,4,FALSE),0)))</f>
        <v>#VALUE!</v>
      </c>
      <c r="S86" s="338" t="e">
        <f>IF(AN86="×", 0,IF(P86="未入力あり","",ROUNDDOWN(ROUNDDOWN($H86*$I86,0)*VLOOKUP($G86,【参考】数式用!$A$4:$E$54,5, FALSE),0)))</f>
        <v>#VALUE!</v>
      </c>
      <c r="T86" s="341"/>
      <c r="U86" s="342"/>
      <c r="V86" s="33"/>
      <c r="W86" s="761"/>
      <c r="X86" s="761"/>
      <c r="Y86" s="761"/>
      <c r="Z86" s="761"/>
      <c r="AA86" s="761"/>
      <c r="AB86" s="761"/>
      <c r="AC86" s="761"/>
      <c r="AD86" s="761"/>
      <c r="AE86" s="761"/>
      <c r="AF86" s="761"/>
      <c r="AG86" s="761"/>
      <c r="AI86" s="344" t="str">
        <f t="shared" si="10"/>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1"/>
        <v/>
      </c>
      <c r="AN86" s="46" t="str">
        <f t="shared" si="12"/>
        <v/>
      </c>
      <c r="AO86" s="46" t="str">
        <f t="shared" si="13"/>
        <v/>
      </c>
      <c r="AP86" s="46" t="str">
        <f>IF(G86="", "", VLOOKUP(G86,【参考】数式用!$A$4:$M$54,13,FALSE))</f>
        <v/>
      </c>
      <c r="AQ86" s="46" t="str">
        <f t="shared" si="14"/>
        <v>―</v>
      </c>
    </row>
    <row r="87" spans="1:43" ht="45" customHeight="1">
      <c r="A87" s="114">
        <f t="shared" si="15"/>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c r="Q87" s="257" t="str">
        <f>IFERROR(IF(P87="未入力あり","",ROUNDDOWN(ROUNDDOWN($H87*$I87,0)*VLOOKUP($G87,【参考】数式用!$A$4:$E$54,3, FALSE),0)),"")</f>
        <v/>
      </c>
      <c r="R87" s="257" t="e">
        <f>IF(AM87="×", 0,IF(P87="未入力あり","",ROUNDDOWN(ROUNDDOWN($H87*$I87,0)*VLOOKUP($G87,【参考】数式用!$A$4:$E$54,4,FALSE),0)))</f>
        <v>#VALUE!</v>
      </c>
      <c r="S87" s="338" t="e">
        <f>IF(AN87="×", 0,IF(P87="未入力あり","",ROUNDDOWN(ROUNDDOWN($H87*$I87,0)*VLOOKUP($G87,【参考】数式用!$A$4:$E$54,5, FALSE),0)))</f>
        <v>#VALUE!</v>
      </c>
      <c r="T87" s="341"/>
      <c r="U87" s="342"/>
      <c r="V87" s="33"/>
      <c r="W87" s="761"/>
      <c r="X87" s="761"/>
      <c r="Y87" s="761"/>
      <c r="Z87" s="761"/>
      <c r="AA87" s="761"/>
      <c r="AB87" s="761"/>
      <c r="AC87" s="761"/>
      <c r="AD87" s="761"/>
      <c r="AE87" s="761"/>
      <c r="AF87" s="761"/>
      <c r="AG87" s="761"/>
      <c r="AI87" s="344" t="str">
        <f t="shared" si="10"/>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1"/>
        <v/>
      </c>
      <c r="AN87" s="46" t="str">
        <f t="shared" si="12"/>
        <v/>
      </c>
      <c r="AO87" s="46" t="str">
        <f t="shared" si="13"/>
        <v/>
      </c>
      <c r="AP87" s="46" t="str">
        <f>IF(G87="", "", VLOOKUP(G87,【参考】数式用!$A$4:$M$54,13,FALSE))</f>
        <v/>
      </c>
      <c r="AQ87" s="46" t="str">
        <f t="shared" si="14"/>
        <v>―</v>
      </c>
    </row>
    <row r="88" spans="1:43" ht="45" customHeight="1">
      <c r="A88" s="114">
        <f t="shared" si="15"/>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c r="Q88" s="257" t="str">
        <f>IFERROR(IF(P88="未入力あり","",ROUNDDOWN(ROUNDDOWN($H88*$I88,0)*VLOOKUP($G88,【参考】数式用!$A$4:$E$54,3, FALSE),0)),"")</f>
        <v/>
      </c>
      <c r="R88" s="257" t="e">
        <f>IF(AM88="×", 0,IF(P88="未入力あり","",ROUNDDOWN(ROUNDDOWN($H88*$I88,0)*VLOOKUP($G88,【参考】数式用!$A$4:$E$54,4,FALSE),0)))</f>
        <v>#VALUE!</v>
      </c>
      <c r="S88" s="338" t="e">
        <f>IF(AN88="×", 0,IF(P88="未入力あり","",ROUNDDOWN(ROUNDDOWN($H88*$I88,0)*VLOOKUP($G88,【参考】数式用!$A$4:$E$54,5, FALSE),0)))</f>
        <v>#VALUE!</v>
      </c>
      <c r="T88" s="341"/>
      <c r="U88" s="342"/>
      <c r="V88" s="33"/>
      <c r="W88" s="761"/>
      <c r="X88" s="761"/>
      <c r="Y88" s="761"/>
      <c r="Z88" s="761"/>
      <c r="AA88" s="761"/>
      <c r="AB88" s="761"/>
      <c r="AC88" s="761"/>
      <c r="AD88" s="761"/>
      <c r="AE88" s="761"/>
      <c r="AF88" s="761"/>
      <c r="AG88" s="761"/>
      <c r="AI88" s="344" t="str">
        <f t="shared" si="10"/>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1"/>
        <v/>
      </c>
      <c r="AN88" s="46" t="str">
        <f t="shared" si="12"/>
        <v/>
      </c>
      <c r="AO88" s="46" t="str">
        <f t="shared" si="13"/>
        <v/>
      </c>
      <c r="AP88" s="46" t="str">
        <f>IF(G88="", "", VLOOKUP(G88,【参考】数式用!$A$4:$M$54,13,FALSE))</f>
        <v/>
      </c>
      <c r="AQ88" s="46" t="str">
        <f t="shared" si="14"/>
        <v>―</v>
      </c>
    </row>
    <row r="89" spans="1:43" ht="45" customHeight="1">
      <c r="A89" s="114">
        <f t="shared" si="15"/>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c r="Q89" s="257" t="str">
        <f>IFERROR(IF(P89="未入力あり","",ROUNDDOWN(ROUNDDOWN($H89*$I89,0)*VLOOKUP($G89,【参考】数式用!$A$4:$E$54,3, FALSE),0)),"")</f>
        <v/>
      </c>
      <c r="R89" s="257" t="e">
        <f>IF(AM89="×", 0,IF(P89="未入力あり","",ROUNDDOWN(ROUNDDOWN($H89*$I89,0)*VLOOKUP($G89,【参考】数式用!$A$4:$E$54,4,FALSE),0)))</f>
        <v>#VALUE!</v>
      </c>
      <c r="S89" s="338" t="e">
        <f>IF(AN89="×", 0,IF(P89="未入力あり","",ROUNDDOWN(ROUNDDOWN($H89*$I89,0)*VLOOKUP($G89,【参考】数式用!$A$4:$E$54,5, FALSE),0)))</f>
        <v>#VALUE!</v>
      </c>
      <c r="T89" s="341"/>
      <c r="U89" s="342"/>
      <c r="V89" s="33"/>
      <c r="W89" s="761"/>
      <c r="X89" s="761"/>
      <c r="Y89" s="761"/>
      <c r="Z89" s="761"/>
      <c r="AA89" s="761"/>
      <c r="AB89" s="761"/>
      <c r="AC89" s="761"/>
      <c r="AD89" s="761"/>
      <c r="AE89" s="761"/>
      <c r="AF89" s="761"/>
      <c r="AG89" s="761"/>
      <c r="AI89" s="344" t="str">
        <f t="shared" si="10"/>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1"/>
        <v/>
      </c>
      <c r="AN89" s="46" t="str">
        <f t="shared" si="12"/>
        <v/>
      </c>
      <c r="AO89" s="46" t="str">
        <f t="shared" si="13"/>
        <v/>
      </c>
      <c r="AP89" s="46" t="str">
        <f>IF(G89="", "", VLOOKUP(G89,【参考】数式用!$A$4:$M$54,13,FALSE))</f>
        <v/>
      </c>
      <c r="AQ89" s="46" t="str">
        <f t="shared" si="14"/>
        <v>―</v>
      </c>
    </row>
    <row r="90" spans="1:43" ht="45" customHeight="1">
      <c r="A90" s="114">
        <f t="shared" si="15"/>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c r="Q90" s="257" t="str">
        <f>IFERROR(IF(P90="未入力あり","",ROUNDDOWN(ROUNDDOWN($H90*$I90,0)*VLOOKUP($G90,【参考】数式用!$A$4:$E$54,3, FALSE),0)),"")</f>
        <v/>
      </c>
      <c r="R90" s="257" t="e">
        <f>IF(AM90="×", 0,IF(P90="未入力あり","",ROUNDDOWN(ROUNDDOWN($H90*$I90,0)*VLOOKUP($G90,【参考】数式用!$A$4:$E$54,4,FALSE),0)))</f>
        <v>#VALUE!</v>
      </c>
      <c r="S90" s="338" t="e">
        <f>IF(AN90="×", 0,IF(P90="未入力あり","",ROUNDDOWN(ROUNDDOWN($H90*$I90,0)*VLOOKUP($G90,【参考】数式用!$A$4:$E$54,5, FALSE),0)))</f>
        <v>#VALUE!</v>
      </c>
      <c r="T90" s="341"/>
      <c r="U90" s="342"/>
      <c r="V90" s="33"/>
      <c r="W90" s="761"/>
      <c r="X90" s="761"/>
      <c r="Y90" s="761"/>
      <c r="Z90" s="761"/>
      <c r="AA90" s="761"/>
      <c r="AB90" s="761"/>
      <c r="AC90" s="761"/>
      <c r="AD90" s="761"/>
      <c r="AE90" s="761"/>
      <c r="AF90" s="761"/>
      <c r="AG90" s="761"/>
      <c r="AI90" s="344" t="str">
        <f t="shared" si="10"/>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1"/>
        <v/>
      </c>
      <c r="AN90" s="46" t="str">
        <f t="shared" si="12"/>
        <v/>
      </c>
      <c r="AO90" s="46" t="str">
        <f t="shared" si="13"/>
        <v/>
      </c>
      <c r="AP90" s="46" t="str">
        <f>IF(G90="", "", VLOOKUP(G90,【参考】数式用!$A$4:$M$54,13,FALSE))</f>
        <v/>
      </c>
      <c r="AQ90" s="46" t="str">
        <f t="shared" si="14"/>
        <v>―</v>
      </c>
    </row>
    <row r="91" spans="1:43" ht="45" customHeight="1">
      <c r="A91" s="114">
        <f t="shared" si="15"/>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c r="Q91" s="257" t="str">
        <f>IFERROR(IF(P91="未入力あり","",ROUNDDOWN(ROUNDDOWN($H91*$I91,0)*VLOOKUP($G91,【参考】数式用!$A$4:$E$54,3, FALSE),0)),"")</f>
        <v/>
      </c>
      <c r="R91" s="257" t="e">
        <f>IF(AM91="×", 0,IF(P91="未入力あり","",ROUNDDOWN(ROUNDDOWN($H91*$I91,0)*VLOOKUP($G91,【参考】数式用!$A$4:$E$54,4,FALSE),0)))</f>
        <v>#VALUE!</v>
      </c>
      <c r="S91" s="338" t="e">
        <f>IF(AN91="×", 0,IF(P91="未入力あり","",ROUNDDOWN(ROUNDDOWN($H91*$I91,0)*VLOOKUP($G91,【参考】数式用!$A$4:$E$54,5, FALSE),0)))</f>
        <v>#VALUE!</v>
      </c>
      <c r="T91" s="341"/>
      <c r="U91" s="342"/>
      <c r="V91" s="33"/>
      <c r="W91" s="761"/>
      <c r="X91" s="761"/>
      <c r="Y91" s="761"/>
      <c r="Z91" s="761"/>
      <c r="AA91" s="761"/>
      <c r="AB91" s="761"/>
      <c r="AC91" s="761"/>
      <c r="AD91" s="761"/>
      <c r="AE91" s="761"/>
      <c r="AF91" s="761"/>
      <c r="AG91" s="761"/>
      <c r="AI91" s="344" t="str">
        <f t="shared" si="10"/>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1"/>
        <v/>
      </c>
      <c r="AN91" s="46" t="str">
        <f t="shared" si="12"/>
        <v/>
      </c>
      <c r="AO91" s="46" t="str">
        <f t="shared" si="13"/>
        <v/>
      </c>
      <c r="AP91" s="46" t="str">
        <f>IF(G91="", "", VLOOKUP(G91,【参考】数式用!$A$4:$M$54,13,FALSE))</f>
        <v/>
      </c>
      <c r="AQ91" s="46" t="str">
        <f t="shared" si="14"/>
        <v>―</v>
      </c>
    </row>
    <row r="92" spans="1:43" ht="45" customHeight="1">
      <c r="A92" s="114">
        <f t="shared" si="15"/>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c r="Q92" s="257" t="str">
        <f>IFERROR(IF(P92="未入力あり","",ROUNDDOWN(ROUNDDOWN($H92*$I92,0)*VLOOKUP($G92,【参考】数式用!$A$4:$E$54,3, FALSE),0)),"")</f>
        <v/>
      </c>
      <c r="R92" s="257" t="e">
        <f>IF(AM92="×", 0,IF(P92="未入力あり","",ROUNDDOWN(ROUNDDOWN($H92*$I92,0)*VLOOKUP($G92,【参考】数式用!$A$4:$E$54,4,FALSE),0)))</f>
        <v>#VALUE!</v>
      </c>
      <c r="S92" s="338" t="e">
        <f>IF(AN92="×", 0,IF(P92="未入力あり","",ROUNDDOWN(ROUNDDOWN($H92*$I92,0)*VLOOKUP($G92,【参考】数式用!$A$4:$E$54,5, FALSE),0)))</f>
        <v>#VALUE!</v>
      </c>
      <c r="T92" s="341"/>
      <c r="U92" s="342"/>
      <c r="V92" s="33"/>
      <c r="W92" s="761"/>
      <c r="X92" s="761"/>
      <c r="Y92" s="761"/>
      <c r="Z92" s="761"/>
      <c r="AA92" s="761"/>
      <c r="AB92" s="761"/>
      <c r="AC92" s="761"/>
      <c r="AD92" s="761"/>
      <c r="AE92" s="761"/>
      <c r="AF92" s="761"/>
      <c r="AG92" s="761"/>
      <c r="AI92" s="344" t="str">
        <f t="shared" si="10"/>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1"/>
        <v/>
      </c>
      <c r="AN92" s="46" t="str">
        <f t="shared" si="12"/>
        <v/>
      </c>
      <c r="AO92" s="46" t="str">
        <f t="shared" si="13"/>
        <v/>
      </c>
      <c r="AP92" s="46" t="str">
        <f>IF(G92="", "", VLOOKUP(G92,【参考】数式用!$A$4:$M$54,13,FALSE))</f>
        <v/>
      </c>
      <c r="AQ92" s="46" t="str">
        <f t="shared" si="14"/>
        <v>―</v>
      </c>
    </row>
    <row r="93" spans="1:43" ht="45" customHeight="1">
      <c r="A93" s="114">
        <f t="shared" si="15"/>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c r="Q93" s="257" t="str">
        <f>IFERROR(IF(P93="未入力あり","",ROUNDDOWN(ROUNDDOWN($H93*$I93,0)*VLOOKUP($G93,【参考】数式用!$A$4:$E$54,3, FALSE),0)),"")</f>
        <v/>
      </c>
      <c r="R93" s="257" t="e">
        <f>IF(AM93="×", 0,IF(P93="未入力あり","",ROUNDDOWN(ROUNDDOWN($H93*$I93,0)*VLOOKUP($G93,【参考】数式用!$A$4:$E$54,4,FALSE),0)))</f>
        <v>#VALUE!</v>
      </c>
      <c r="S93" s="338" t="e">
        <f>IF(AN93="×", 0,IF(P93="未入力あり","",ROUNDDOWN(ROUNDDOWN($H93*$I93,0)*VLOOKUP($G93,【参考】数式用!$A$4:$E$54,5, FALSE),0)))</f>
        <v>#VALUE!</v>
      </c>
      <c r="T93" s="341"/>
      <c r="U93" s="342"/>
      <c r="V93" s="33"/>
      <c r="W93" s="761"/>
      <c r="X93" s="761"/>
      <c r="Y93" s="761"/>
      <c r="Z93" s="761"/>
      <c r="AA93" s="761"/>
      <c r="AB93" s="761"/>
      <c r="AC93" s="761"/>
      <c r="AD93" s="761"/>
      <c r="AE93" s="761"/>
      <c r="AF93" s="761"/>
      <c r="AG93" s="761"/>
      <c r="AI93" s="344" t="str">
        <f t="shared" si="10"/>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1"/>
        <v/>
      </c>
      <c r="AN93" s="46" t="str">
        <f t="shared" si="12"/>
        <v/>
      </c>
      <c r="AO93" s="46" t="str">
        <f t="shared" si="13"/>
        <v/>
      </c>
      <c r="AP93" s="46" t="str">
        <f>IF(G93="", "", VLOOKUP(G93,【参考】数式用!$A$4:$M$54,13,FALSE))</f>
        <v/>
      </c>
      <c r="AQ93" s="46" t="str">
        <f t="shared" si="14"/>
        <v>―</v>
      </c>
    </row>
    <row r="94" spans="1:43" ht="45" customHeight="1">
      <c r="A94" s="114">
        <f t="shared" si="15"/>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c r="Q94" s="257" t="str">
        <f>IFERROR(IF(P94="未入力あり","",ROUNDDOWN(ROUNDDOWN($H94*$I94,0)*VLOOKUP($G94,【参考】数式用!$A$4:$E$54,3, FALSE),0)),"")</f>
        <v/>
      </c>
      <c r="R94" s="257" t="e">
        <f>IF(AM94="×", 0,IF(P94="未入力あり","",ROUNDDOWN(ROUNDDOWN($H94*$I94,0)*VLOOKUP($G94,【参考】数式用!$A$4:$E$54,4,FALSE),0)))</f>
        <v>#VALUE!</v>
      </c>
      <c r="S94" s="338" t="e">
        <f>IF(AN94="×", 0,IF(P94="未入力あり","",ROUNDDOWN(ROUNDDOWN($H94*$I94,0)*VLOOKUP($G94,【参考】数式用!$A$4:$E$54,5, FALSE),0)))</f>
        <v>#VALUE!</v>
      </c>
      <c r="T94" s="341"/>
      <c r="U94" s="342"/>
      <c r="V94" s="33"/>
      <c r="W94" s="761"/>
      <c r="X94" s="761"/>
      <c r="Y94" s="761"/>
      <c r="Z94" s="761"/>
      <c r="AA94" s="761"/>
      <c r="AB94" s="761"/>
      <c r="AC94" s="761"/>
      <c r="AD94" s="761"/>
      <c r="AE94" s="761"/>
      <c r="AF94" s="761"/>
      <c r="AG94" s="761"/>
      <c r="AI94" s="344" t="str">
        <f t="shared" si="10"/>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1"/>
        <v/>
      </c>
      <c r="AN94" s="46" t="str">
        <f t="shared" si="12"/>
        <v/>
      </c>
      <c r="AO94" s="46" t="str">
        <f t="shared" si="13"/>
        <v/>
      </c>
      <c r="AP94" s="46" t="str">
        <f>IF(G94="", "", VLOOKUP(G94,【参考】数式用!$A$4:$M$54,13,FALSE))</f>
        <v/>
      </c>
      <c r="AQ94" s="46" t="str">
        <f t="shared" si="14"/>
        <v>―</v>
      </c>
    </row>
    <row r="95" spans="1:43" ht="45" customHeight="1">
      <c r="A95" s="114">
        <f t="shared" si="15"/>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c r="Q95" s="257" t="str">
        <f>IFERROR(IF(P95="未入力あり","",ROUNDDOWN(ROUNDDOWN($H95*$I95,0)*VLOOKUP($G95,【参考】数式用!$A$4:$E$54,3, FALSE),0)),"")</f>
        <v/>
      </c>
      <c r="R95" s="257" t="e">
        <f>IF(AM95="×", 0,IF(P95="未入力あり","",ROUNDDOWN(ROUNDDOWN($H95*$I95,0)*VLOOKUP($G95,【参考】数式用!$A$4:$E$54,4,FALSE),0)))</f>
        <v>#VALUE!</v>
      </c>
      <c r="S95" s="338" t="e">
        <f>IF(AN95="×", 0,IF(P95="未入力あり","",ROUNDDOWN(ROUNDDOWN($H95*$I95,0)*VLOOKUP($G95,【参考】数式用!$A$4:$E$54,5, FALSE),0)))</f>
        <v>#VALUE!</v>
      </c>
      <c r="T95" s="341"/>
      <c r="U95" s="342"/>
      <c r="V95" s="33"/>
      <c r="W95" s="761"/>
      <c r="X95" s="761"/>
      <c r="Y95" s="761"/>
      <c r="Z95" s="761"/>
      <c r="AA95" s="761"/>
      <c r="AB95" s="761"/>
      <c r="AC95" s="761"/>
      <c r="AD95" s="761"/>
      <c r="AE95" s="761"/>
      <c r="AF95" s="761"/>
      <c r="AG95" s="761"/>
      <c r="AI95" s="344" t="str">
        <f t="shared" si="10"/>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1"/>
        <v/>
      </c>
      <c r="AN95" s="46" t="str">
        <f t="shared" si="12"/>
        <v/>
      </c>
      <c r="AO95" s="46" t="str">
        <f t="shared" si="13"/>
        <v/>
      </c>
      <c r="AP95" s="46" t="str">
        <f>IF(G95="", "", VLOOKUP(G95,【参考】数式用!$A$4:$M$54,13,FALSE))</f>
        <v/>
      </c>
      <c r="AQ95" s="46" t="str">
        <f t="shared" si="14"/>
        <v>―</v>
      </c>
    </row>
    <row r="96" spans="1:43" ht="45" customHeight="1">
      <c r="A96" s="114">
        <f t="shared" si="15"/>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c r="Q96" s="257" t="str">
        <f>IFERROR(IF(P96="未入力あり","",ROUNDDOWN(ROUNDDOWN($H96*$I96,0)*VLOOKUP($G96,【参考】数式用!$A$4:$E$54,3, FALSE),0)),"")</f>
        <v/>
      </c>
      <c r="R96" s="257" t="e">
        <f>IF(AM96="×", 0,IF(P96="未入力あり","",ROUNDDOWN(ROUNDDOWN($H96*$I96,0)*VLOOKUP($G96,【参考】数式用!$A$4:$E$54,4,FALSE),0)))</f>
        <v>#VALUE!</v>
      </c>
      <c r="S96" s="338" t="e">
        <f>IF(AN96="×", 0,IF(P96="未入力あり","",ROUNDDOWN(ROUNDDOWN($H96*$I96,0)*VLOOKUP($G96,【参考】数式用!$A$4:$E$54,5, FALSE),0)))</f>
        <v>#VALUE!</v>
      </c>
      <c r="T96" s="341"/>
      <c r="U96" s="342"/>
      <c r="V96" s="33"/>
      <c r="W96" s="761"/>
      <c r="X96" s="761"/>
      <c r="Y96" s="761"/>
      <c r="Z96" s="761"/>
      <c r="AA96" s="761"/>
      <c r="AB96" s="761"/>
      <c r="AC96" s="761"/>
      <c r="AD96" s="761"/>
      <c r="AE96" s="761"/>
      <c r="AF96" s="761"/>
      <c r="AG96" s="761"/>
      <c r="AI96" s="344" t="str">
        <f t="shared" si="10"/>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1"/>
        <v/>
      </c>
      <c r="AN96" s="46" t="str">
        <f t="shared" si="12"/>
        <v/>
      </c>
      <c r="AO96" s="46" t="str">
        <f t="shared" si="13"/>
        <v/>
      </c>
      <c r="AP96" s="46" t="str">
        <f>IF(G96="", "", VLOOKUP(G96,【参考】数式用!$A$4:$M$54,13,FALSE))</f>
        <v/>
      </c>
      <c r="AQ96" s="46" t="str">
        <f t="shared" si="14"/>
        <v>―</v>
      </c>
    </row>
    <row r="97" spans="1:43" ht="45" customHeight="1">
      <c r="A97" s="114">
        <f t="shared" si="15"/>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c r="Q97" s="257" t="str">
        <f>IFERROR(IF(P97="未入力あり","",ROUNDDOWN(ROUNDDOWN($H97*$I97,0)*VLOOKUP($G97,【参考】数式用!$A$4:$E$54,3, FALSE),0)),"")</f>
        <v/>
      </c>
      <c r="R97" s="257" t="e">
        <f>IF(AM97="×", 0,IF(P97="未入力あり","",ROUNDDOWN(ROUNDDOWN($H97*$I97,0)*VLOOKUP($G97,【参考】数式用!$A$4:$E$54,4,FALSE),0)))</f>
        <v>#VALUE!</v>
      </c>
      <c r="S97" s="338" t="e">
        <f>IF(AN97="×", 0,IF(P97="未入力あり","",ROUNDDOWN(ROUNDDOWN($H97*$I97,0)*VLOOKUP($G97,【参考】数式用!$A$4:$E$54,5, FALSE),0)))</f>
        <v>#VALUE!</v>
      </c>
      <c r="T97" s="341"/>
      <c r="U97" s="342"/>
      <c r="V97" s="33"/>
      <c r="W97" s="761"/>
      <c r="X97" s="761"/>
      <c r="Y97" s="761"/>
      <c r="Z97" s="761"/>
      <c r="AA97" s="761"/>
      <c r="AB97" s="761"/>
      <c r="AC97" s="761"/>
      <c r="AD97" s="761"/>
      <c r="AE97" s="761"/>
      <c r="AF97" s="761"/>
      <c r="AG97" s="761"/>
      <c r="AI97" s="344" t="str">
        <f t="shared" si="10"/>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1"/>
        <v/>
      </c>
      <c r="AN97" s="46" t="str">
        <f t="shared" si="12"/>
        <v/>
      </c>
      <c r="AO97" s="46" t="str">
        <f t="shared" si="13"/>
        <v/>
      </c>
      <c r="AP97" s="46" t="str">
        <f>IF(G97="", "", VLOOKUP(G97,【参考】数式用!$A$4:$M$54,13,FALSE))</f>
        <v/>
      </c>
      <c r="AQ97" s="46" t="str">
        <f t="shared" si="14"/>
        <v>―</v>
      </c>
    </row>
    <row r="98" spans="1:43" ht="45" customHeight="1">
      <c r="A98" s="114">
        <f t="shared" si="15"/>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c r="Q98" s="257" t="str">
        <f>IFERROR(IF(P98="未入力あり","",ROUNDDOWN(ROUNDDOWN($H98*$I98,0)*VLOOKUP($G98,【参考】数式用!$A$4:$E$54,3, FALSE),0)),"")</f>
        <v/>
      </c>
      <c r="R98" s="257" t="e">
        <f>IF(AM98="×", 0,IF(P98="未入力あり","",ROUNDDOWN(ROUNDDOWN($H98*$I98,0)*VLOOKUP($G98,【参考】数式用!$A$4:$E$54,4,FALSE),0)))</f>
        <v>#VALUE!</v>
      </c>
      <c r="S98" s="338" t="e">
        <f>IF(AN98="×", 0,IF(P98="未入力あり","",ROUNDDOWN(ROUNDDOWN($H98*$I98,0)*VLOOKUP($G98,【参考】数式用!$A$4:$E$54,5, FALSE),0)))</f>
        <v>#VALUE!</v>
      </c>
      <c r="T98" s="341"/>
      <c r="U98" s="342"/>
      <c r="V98" s="33"/>
      <c r="W98" s="761"/>
      <c r="X98" s="761"/>
      <c r="Y98" s="761"/>
      <c r="Z98" s="761"/>
      <c r="AA98" s="761"/>
      <c r="AB98" s="761"/>
      <c r="AC98" s="761"/>
      <c r="AD98" s="761"/>
      <c r="AE98" s="761"/>
      <c r="AF98" s="761"/>
      <c r="AG98" s="761"/>
      <c r="AI98" s="344" t="str">
        <f t="shared" si="10"/>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1"/>
        <v/>
      </c>
      <c r="AN98" s="46" t="str">
        <f t="shared" si="12"/>
        <v/>
      </c>
      <c r="AO98" s="46" t="str">
        <f t="shared" si="13"/>
        <v/>
      </c>
      <c r="AP98" s="46" t="str">
        <f>IF(G98="", "", VLOOKUP(G98,【参考】数式用!$A$4:$M$54,13,FALSE))</f>
        <v/>
      </c>
      <c r="AQ98" s="46" t="str">
        <f t="shared" si="14"/>
        <v>―</v>
      </c>
    </row>
    <row r="99" spans="1:43" ht="45" customHeight="1">
      <c r="A99" s="114">
        <f t="shared" si="15"/>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c r="Q99" s="257" t="str">
        <f>IFERROR(IF(P99="未入力あり","",ROUNDDOWN(ROUNDDOWN($H99*$I99,0)*VLOOKUP($G99,【参考】数式用!$A$4:$E$54,3, FALSE),0)),"")</f>
        <v/>
      </c>
      <c r="R99" s="257" t="e">
        <f>IF(AM99="×", 0,IF(P99="未入力あり","",ROUNDDOWN(ROUNDDOWN($H99*$I99,0)*VLOOKUP($G99,【参考】数式用!$A$4:$E$54,4,FALSE),0)))</f>
        <v>#VALUE!</v>
      </c>
      <c r="S99" s="338" t="e">
        <f>IF(AN99="×", 0,IF(P99="未入力あり","",ROUNDDOWN(ROUNDDOWN($H99*$I99,0)*VLOOKUP($G99,【参考】数式用!$A$4:$E$54,5, FALSE),0)))</f>
        <v>#VALUE!</v>
      </c>
      <c r="T99" s="341"/>
      <c r="U99" s="342"/>
      <c r="V99" s="33"/>
      <c r="W99" s="761"/>
      <c r="X99" s="761"/>
      <c r="Y99" s="761"/>
      <c r="Z99" s="761"/>
      <c r="AA99" s="761"/>
      <c r="AB99" s="761"/>
      <c r="AC99" s="761"/>
      <c r="AD99" s="761"/>
      <c r="AE99" s="761"/>
      <c r="AF99" s="761"/>
      <c r="AG99" s="761"/>
      <c r="AI99" s="344" t="str">
        <f t="shared" si="10"/>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1"/>
        <v/>
      </c>
      <c r="AN99" s="46" t="str">
        <f t="shared" si="12"/>
        <v/>
      </c>
      <c r="AO99" s="46" t="str">
        <f t="shared" si="13"/>
        <v/>
      </c>
      <c r="AP99" s="46" t="str">
        <f>IF(G99="", "", VLOOKUP(G99,【参考】数式用!$A$4:$M$54,13,FALSE))</f>
        <v/>
      </c>
      <c r="AQ99" s="46" t="str">
        <f t="shared" si="14"/>
        <v>―</v>
      </c>
    </row>
    <row r="100" spans="1:43" ht="45" customHeight="1">
      <c r="A100" s="114">
        <f t="shared" si="15"/>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c r="Q100" s="257" t="str">
        <f>IFERROR(IF(P100="未入力あり","",ROUNDDOWN(ROUNDDOWN($H100*$I100,0)*VLOOKUP($G100,【参考】数式用!$A$4:$E$54,3, FALSE),0)),"")</f>
        <v/>
      </c>
      <c r="R100" s="257" t="e">
        <f>IF(AM100="×", 0,IF(P100="未入力あり","",ROUNDDOWN(ROUNDDOWN($H100*$I100,0)*VLOOKUP($G100,【参考】数式用!$A$4:$E$54,4,FALSE),0)))</f>
        <v>#VALUE!</v>
      </c>
      <c r="S100" s="338" t="e">
        <f>IF(AN100="×", 0,IF(P100="未入力あり","",ROUNDDOWN(ROUNDDOWN($H100*$I100,0)*VLOOKUP($G100,【参考】数式用!$A$4:$E$54,5, FALSE),0)))</f>
        <v>#VALUE!</v>
      </c>
      <c r="T100" s="341"/>
      <c r="U100" s="342"/>
      <c r="V100" s="33"/>
      <c r="W100" s="761"/>
      <c r="X100" s="761"/>
      <c r="Y100" s="761"/>
      <c r="Z100" s="761"/>
      <c r="AA100" s="761"/>
      <c r="AB100" s="761"/>
      <c r="AC100" s="761"/>
      <c r="AD100" s="761"/>
      <c r="AE100" s="761"/>
      <c r="AF100" s="761"/>
      <c r="AG100" s="761"/>
      <c r="AI100" s="344" t="str">
        <f t="shared" si="10"/>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1"/>
        <v/>
      </c>
      <c r="AN100" s="46" t="str">
        <f t="shared" si="12"/>
        <v/>
      </c>
      <c r="AO100" s="46" t="str">
        <f t="shared" si="13"/>
        <v/>
      </c>
      <c r="AP100" s="46" t="str">
        <f>IF(G100="", "", VLOOKUP(G100,【参考】数式用!$A$4:$M$54,13,FALSE))</f>
        <v/>
      </c>
      <c r="AQ100" s="46" t="str">
        <f t="shared" si="14"/>
        <v>―</v>
      </c>
    </row>
    <row r="101" spans="1:43" ht="45" customHeight="1">
      <c r="A101" s="114">
        <f t="shared" si="15"/>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c r="Q101" s="257" t="str">
        <f>IFERROR(IF(P101="未入力あり","",ROUNDDOWN(ROUNDDOWN($H101*$I101,0)*VLOOKUP($G101,【参考】数式用!$A$4:$E$54,3, FALSE),0)),"")</f>
        <v/>
      </c>
      <c r="R101" s="257" t="e">
        <f>IF(AM101="×", 0,IF(P101="未入力あり","",ROUNDDOWN(ROUNDDOWN($H101*$I101,0)*VLOOKUP($G101,【参考】数式用!$A$4:$E$54,4,FALSE),0)))</f>
        <v>#VALUE!</v>
      </c>
      <c r="S101" s="338" t="e">
        <f>IF(AN101="×", 0,IF(P101="未入力あり","",ROUNDDOWN(ROUNDDOWN($H101*$I101,0)*VLOOKUP($G101,【参考】数式用!$A$4:$E$54,5, FALSE),0)))</f>
        <v>#VALUE!</v>
      </c>
      <c r="T101" s="341"/>
      <c r="U101" s="342"/>
      <c r="V101" s="33"/>
      <c r="W101" s="761"/>
      <c r="X101" s="761"/>
      <c r="Y101" s="761"/>
      <c r="Z101" s="761"/>
      <c r="AA101" s="761"/>
      <c r="AB101" s="761"/>
      <c r="AC101" s="761"/>
      <c r="AD101" s="761"/>
      <c r="AE101" s="761"/>
      <c r="AF101" s="761"/>
      <c r="AG101" s="761"/>
      <c r="AI101" s="344" t="str">
        <f t="shared" si="10"/>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1"/>
        <v/>
      </c>
      <c r="AN101" s="46" t="str">
        <f t="shared" si="12"/>
        <v/>
      </c>
      <c r="AO101" s="46" t="str">
        <f t="shared" si="13"/>
        <v/>
      </c>
      <c r="AP101" s="46" t="str">
        <f>IF(G101="", "", VLOOKUP(G101,【参考】数式用!$A$4:$M$54,13,FALSE))</f>
        <v/>
      </c>
      <c r="AQ101" s="46" t="str">
        <f t="shared" si="14"/>
        <v>―</v>
      </c>
    </row>
    <row r="102" spans="1:43" ht="45" customHeight="1">
      <c r="A102" s="114">
        <f t="shared" si="15"/>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c r="Q102" s="257" t="str">
        <f>IFERROR(IF(P102="未入力あり","",ROUNDDOWN(ROUNDDOWN($H102*$I102,0)*VLOOKUP($G102,【参考】数式用!$A$4:$E$54,3, FALSE),0)),"")</f>
        <v/>
      </c>
      <c r="R102" s="257" t="e">
        <f>IF(AM102="×", 0,IF(P102="未入力あり","",ROUNDDOWN(ROUNDDOWN($H102*$I102,0)*VLOOKUP($G102,【参考】数式用!$A$4:$E$54,4,FALSE),0)))</f>
        <v>#VALUE!</v>
      </c>
      <c r="S102" s="338" t="e">
        <f>IF(AN102="×", 0,IF(P102="未入力あり","",ROUNDDOWN(ROUNDDOWN($H102*$I102,0)*VLOOKUP($G102,【参考】数式用!$A$4:$E$54,5, FALSE),0)))</f>
        <v>#VALUE!</v>
      </c>
      <c r="T102" s="341"/>
      <c r="U102" s="342"/>
      <c r="V102" s="33"/>
      <c r="W102" s="761"/>
      <c r="X102" s="761"/>
      <c r="Y102" s="761"/>
      <c r="Z102" s="761"/>
      <c r="AA102" s="761"/>
      <c r="AB102" s="761"/>
      <c r="AC102" s="761"/>
      <c r="AD102" s="761"/>
      <c r="AE102" s="761"/>
      <c r="AF102" s="761"/>
      <c r="AG102" s="761"/>
      <c r="AI102" s="344" t="str">
        <f t="shared" si="10"/>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1"/>
        <v/>
      </c>
      <c r="AN102" s="46" t="str">
        <f t="shared" si="12"/>
        <v/>
      </c>
      <c r="AO102" s="46" t="str">
        <f t="shared" si="13"/>
        <v/>
      </c>
      <c r="AP102" s="46" t="str">
        <f>IF(G102="", "", VLOOKUP(G102,【参考】数式用!$A$4:$M$54,13,FALSE))</f>
        <v/>
      </c>
      <c r="AQ102" s="46" t="str">
        <f t="shared" si="14"/>
        <v>―</v>
      </c>
    </row>
    <row r="103" spans="1:43" ht="45" customHeight="1">
      <c r="A103" s="114">
        <f t="shared" si="15"/>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c r="Q103" s="257" t="str">
        <f>IFERROR(IF(P103="未入力あり","",ROUNDDOWN(ROUNDDOWN($H103*$I103,0)*VLOOKUP($G103,【参考】数式用!$A$4:$E$54,3, FALSE),0)),"")</f>
        <v/>
      </c>
      <c r="R103" s="257" t="e">
        <f>IF(AM103="×", 0,IF(P103="未入力あり","",ROUNDDOWN(ROUNDDOWN($H103*$I103,0)*VLOOKUP($G103,【参考】数式用!$A$4:$E$54,4,FALSE),0)))</f>
        <v>#VALUE!</v>
      </c>
      <c r="S103" s="338" t="e">
        <f>IF(AN103="×", 0,IF(P103="未入力あり","",ROUNDDOWN(ROUNDDOWN($H103*$I103,0)*VLOOKUP($G103,【参考】数式用!$A$4:$E$54,5, FALSE),0)))</f>
        <v>#VALUE!</v>
      </c>
      <c r="T103" s="341"/>
      <c r="U103" s="342"/>
      <c r="V103" s="33"/>
      <c r="W103" s="761"/>
      <c r="X103" s="761"/>
      <c r="Y103" s="761"/>
      <c r="Z103" s="761"/>
      <c r="AA103" s="761"/>
      <c r="AB103" s="761"/>
      <c r="AC103" s="761"/>
      <c r="AD103" s="761"/>
      <c r="AE103" s="761"/>
      <c r="AF103" s="761"/>
      <c r="AG103" s="761"/>
      <c r="AI103" s="344" t="str">
        <f t="shared" si="10"/>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1"/>
        <v/>
      </c>
      <c r="AN103" s="46" t="str">
        <f t="shared" si="12"/>
        <v/>
      </c>
      <c r="AO103" s="46" t="str">
        <f t="shared" si="13"/>
        <v/>
      </c>
      <c r="AP103" s="46" t="str">
        <f>IF(G103="", "", VLOOKUP(G103,【参考】数式用!$A$4:$M$54,13,FALSE))</f>
        <v/>
      </c>
      <c r="AQ103" s="46" t="str">
        <f t="shared" si="14"/>
        <v>―</v>
      </c>
    </row>
    <row r="104" spans="1:43" ht="45" customHeight="1">
      <c r="A104" s="114">
        <f t="shared" si="15"/>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c r="Q104" s="257" t="str">
        <f>IFERROR(IF(P104="未入力あり","",ROUNDDOWN(ROUNDDOWN($H104*$I104,0)*VLOOKUP($G104,【参考】数式用!$A$4:$E$54,3, FALSE),0)),"")</f>
        <v/>
      </c>
      <c r="R104" s="257" t="e">
        <f>IF(AM104="×", 0,IF(P104="未入力あり","",ROUNDDOWN(ROUNDDOWN($H104*$I104,0)*VLOOKUP($G104,【参考】数式用!$A$4:$E$54,4,FALSE),0)))</f>
        <v>#VALUE!</v>
      </c>
      <c r="S104" s="338" t="e">
        <f>IF(AN104="×", 0,IF(P104="未入力あり","",ROUNDDOWN(ROUNDDOWN($H104*$I104,0)*VLOOKUP($G104,【参考】数式用!$A$4:$E$54,5, FALSE),0)))</f>
        <v>#VALUE!</v>
      </c>
      <c r="T104" s="341"/>
      <c r="U104" s="342"/>
      <c r="V104" s="33"/>
      <c r="W104" s="761"/>
      <c r="X104" s="761"/>
      <c r="Y104" s="761"/>
      <c r="Z104" s="761"/>
      <c r="AA104" s="761"/>
      <c r="AB104" s="761"/>
      <c r="AC104" s="761"/>
      <c r="AD104" s="761"/>
      <c r="AE104" s="761"/>
      <c r="AF104" s="761"/>
      <c r="AG104" s="761"/>
      <c r="AI104" s="344" t="str">
        <f t="shared" si="10"/>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1"/>
        <v/>
      </c>
      <c r="AN104" s="46" t="str">
        <f t="shared" si="12"/>
        <v/>
      </c>
      <c r="AO104" s="46" t="str">
        <f t="shared" si="13"/>
        <v/>
      </c>
      <c r="AP104" s="46" t="str">
        <f>IF(G104="", "", VLOOKUP(G104,【参考】数式用!$A$4:$M$54,13,FALSE))</f>
        <v/>
      </c>
      <c r="AQ104" s="46" t="str">
        <f t="shared" si="14"/>
        <v>―</v>
      </c>
    </row>
    <row r="105" spans="1:43" ht="45" customHeight="1">
      <c r="A105" s="114">
        <f t="shared" si="15"/>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c r="Q105" s="257" t="str">
        <f>IFERROR(IF(P105="未入力あり","",ROUNDDOWN(ROUNDDOWN($H105*$I105,0)*VLOOKUP($G105,【参考】数式用!$A$4:$E$54,3, FALSE),0)),"")</f>
        <v/>
      </c>
      <c r="R105" s="257" t="e">
        <f>IF(AM105="×", 0,IF(P105="未入力あり","",ROUNDDOWN(ROUNDDOWN($H105*$I105,0)*VLOOKUP($G105,【参考】数式用!$A$4:$E$54,4,FALSE),0)))</f>
        <v>#VALUE!</v>
      </c>
      <c r="S105" s="338" t="e">
        <f>IF(AN105="×", 0,IF(P105="未入力あり","",ROUNDDOWN(ROUNDDOWN($H105*$I105,0)*VLOOKUP($G105,【参考】数式用!$A$4:$E$54,5, FALSE),0)))</f>
        <v>#VALUE!</v>
      </c>
      <c r="T105" s="341"/>
      <c r="U105" s="342"/>
      <c r="V105" s="33"/>
      <c r="W105" s="761"/>
      <c r="X105" s="761"/>
      <c r="Y105" s="761"/>
      <c r="Z105" s="761"/>
      <c r="AA105" s="761"/>
      <c r="AB105" s="761"/>
      <c r="AC105" s="761"/>
      <c r="AD105" s="761"/>
      <c r="AE105" s="761"/>
      <c r="AF105" s="761"/>
      <c r="AG105" s="761"/>
      <c r="AI105" s="344" t="str">
        <f t="shared" si="10"/>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1"/>
        <v/>
      </c>
      <c r="AN105" s="46" t="str">
        <f t="shared" si="12"/>
        <v/>
      </c>
      <c r="AO105" s="46" t="str">
        <f t="shared" si="13"/>
        <v/>
      </c>
      <c r="AP105" s="46" t="str">
        <f>IF(G105="", "", VLOOKUP(G105,【参考】数式用!$A$4:$M$54,13,FALSE))</f>
        <v/>
      </c>
      <c r="AQ105" s="46" t="str">
        <f t="shared" si="14"/>
        <v>―</v>
      </c>
    </row>
    <row r="106" spans="1:43" ht="45" customHeight="1">
      <c r="A106" s="114">
        <f t="shared" si="15"/>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c r="Q106" s="257" t="str">
        <f>IFERROR(IF(P106="未入力あり","",ROUNDDOWN(ROUNDDOWN($H106*$I106,0)*VLOOKUP($G106,【参考】数式用!$A$4:$E$54,3, FALSE),0)),"")</f>
        <v/>
      </c>
      <c r="R106" s="257" t="e">
        <f>IF(AM106="×", 0,IF(P106="未入力あり","",ROUNDDOWN(ROUNDDOWN($H106*$I106,0)*VLOOKUP($G106,【参考】数式用!$A$4:$E$54,4,FALSE),0)))</f>
        <v>#VALUE!</v>
      </c>
      <c r="S106" s="338" t="e">
        <f>IF(AN106="×", 0,IF(P106="未入力あり","",ROUNDDOWN(ROUNDDOWN($H106*$I106,0)*VLOOKUP($G106,【参考】数式用!$A$4:$E$54,5, FALSE),0)))</f>
        <v>#VALUE!</v>
      </c>
      <c r="T106" s="341"/>
      <c r="U106" s="342"/>
      <c r="V106" s="33"/>
      <c r="W106" s="761"/>
      <c r="X106" s="761"/>
      <c r="Y106" s="761"/>
      <c r="Z106" s="761"/>
      <c r="AA106" s="761"/>
      <c r="AB106" s="761"/>
      <c r="AC106" s="761"/>
      <c r="AD106" s="761"/>
      <c r="AE106" s="761"/>
      <c r="AF106" s="761"/>
      <c r="AG106" s="761"/>
      <c r="AI106" s="344" t="str">
        <f t="shared" si="10"/>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1"/>
        <v/>
      </c>
      <c r="AN106" s="46" t="str">
        <f t="shared" si="12"/>
        <v/>
      </c>
      <c r="AO106" s="46" t="str">
        <f t="shared" si="13"/>
        <v/>
      </c>
      <c r="AP106" s="46" t="str">
        <f>IF(G106="", "", VLOOKUP(G106,【参考】数式用!$A$4:$M$54,13,FALSE))</f>
        <v/>
      </c>
      <c r="AQ106" s="46" t="str">
        <f t="shared" si="14"/>
        <v>―</v>
      </c>
    </row>
    <row r="107" spans="1:43" ht="45" customHeight="1">
      <c r="A107" s="114">
        <f t="shared" si="15"/>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c r="Q107" s="257" t="str">
        <f>IFERROR(IF(P107="未入力あり","",ROUNDDOWN(ROUNDDOWN($H107*$I107,0)*VLOOKUP($G107,【参考】数式用!$A$4:$E$54,3, FALSE),0)),"")</f>
        <v/>
      </c>
      <c r="R107" s="257" t="e">
        <f>IF(AM107="×", 0,IF(P107="未入力あり","",ROUNDDOWN(ROUNDDOWN($H107*$I107,0)*VLOOKUP($G107,【参考】数式用!$A$4:$E$54,4,FALSE),0)))</f>
        <v>#VALUE!</v>
      </c>
      <c r="S107" s="338" t="e">
        <f>IF(AN107="×", 0,IF(P107="未入力あり","",ROUNDDOWN(ROUNDDOWN($H107*$I107,0)*VLOOKUP($G107,【参考】数式用!$A$4:$E$54,5, FALSE),0)))</f>
        <v>#VALUE!</v>
      </c>
      <c r="T107" s="341"/>
      <c r="U107" s="342"/>
      <c r="V107" s="33"/>
      <c r="W107" s="761"/>
      <c r="X107" s="761"/>
      <c r="Y107" s="761"/>
      <c r="Z107" s="761"/>
      <c r="AA107" s="761"/>
      <c r="AB107" s="761"/>
      <c r="AC107" s="761"/>
      <c r="AD107" s="761"/>
      <c r="AE107" s="761"/>
      <c r="AF107" s="761"/>
      <c r="AG107" s="761"/>
      <c r="AI107" s="344" t="str">
        <f t="shared" si="10"/>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1"/>
        <v/>
      </c>
      <c r="AN107" s="46" t="str">
        <f t="shared" si="12"/>
        <v/>
      </c>
      <c r="AO107" s="46" t="str">
        <f t="shared" si="13"/>
        <v/>
      </c>
      <c r="AP107" s="46" t="str">
        <f>IF(G107="", "", VLOOKUP(G107,【参考】数式用!$A$4:$M$54,13,FALSE))</f>
        <v/>
      </c>
      <c r="AQ107" s="46" t="str">
        <f t="shared" si="14"/>
        <v>―</v>
      </c>
    </row>
    <row r="108" spans="1:43" ht="45" customHeight="1">
      <c r="A108" s="114">
        <f t="shared" si="15"/>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c r="Q108" s="257" t="str">
        <f>IFERROR(IF(P108="未入力あり","",ROUNDDOWN(ROUNDDOWN($H108*$I108,0)*VLOOKUP($G108,【参考】数式用!$A$4:$E$54,3, FALSE),0)),"")</f>
        <v/>
      </c>
      <c r="R108" s="257" t="e">
        <f>IF(AM108="×", 0,IF(P108="未入力あり","",ROUNDDOWN(ROUNDDOWN($H108*$I108,0)*VLOOKUP($G108,【参考】数式用!$A$4:$E$54,4,FALSE),0)))</f>
        <v>#VALUE!</v>
      </c>
      <c r="S108" s="338" t="e">
        <f>IF(AN108="×", 0,IF(P108="未入力あり","",ROUNDDOWN(ROUNDDOWN($H108*$I108,0)*VLOOKUP($G108,【参考】数式用!$A$4:$E$54,5, FALSE),0)))</f>
        <v>#VALUE!</v>
      </c>
      <c r="T108" s="341"/>
      <c r="U108" s="342"/>
      <c r="V108" s="33"/>
      <c r="W108" s="761"/>
      <c r="X108" s="761"/>
      <c r="Y108" s="761"/>
      <c r="Z108" s="761"/>
      <c r="AA108" s="761"/>
      <c r="AB108" s="761"/>
      <c r="AC108" s="761"/>
      <c r="AD108" s="761"/>
      <c r="AE108" s="761"/>
      <c r="AF108" s="761"/>
      <c r="AG108" s="761"/>
      <c r="AI108" s="344" t="str">
        <f t="shared" si="10"/>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1"/>
        <v/>
      </c>
      <c r="AN108" s="46" t="str">
        <f t="shared" si="12"/>
        <v/>
      </c>
      <c r="AO108" s="46" t="str">
        <f t="shared" si="13"/>
        <v/>
      </c>
      <c r="AP108" s="46" t="str">
        <f>IF(G108="", "", VLOOKUP(G108,【参考】数式用!$A$4:$M$54,13,FALSE))</f>
        <v/>
      </c>
      <c r="AQ108" s="46" t="str">
        <f t="shared" si="14"/>
        <v>―</v>
      </c>
    </row>
    <row r="109" spans="1:43" ht="45" customHeight="1">
      <c r="A109" s="114">
        <f t="shared" si="15"/>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c r="Q109" s="257" t="str">
        <f>IFERROR(IF(P109="未入力あり","",ROUNDDOWN(ROUNDDOWN($H109*$I109,0)*VLOOKUP($G109,【参考】数式用!$A$4:$E$54,3, FALSE),0)),"")</f>
        <v/>
      </c>
      <c r="R109" s="257" t="e">
        <f>IF(AM109="×", 0,IF(P109="未入力あり","",ROUNDDOWN(ROUNDDOWN($H109*$I109,0)*VLOOKUP($G109,【参考】数式用!$A$4:$E$54,4,FALSE),0)))</f>
        <v>#VALUE!</v>
      </c>
      <c r="S109" s="338" t="e">
        <f>IF(AN109="×", 0,IF(P109="未入力あり","",ROUNDDOWN(ROUNDDOWN($H109*$I109,0)*VLOOKUP($G109,【参考】数式用!$A$4:$E$54,5, FALSE),0)))</f>
        <v>#VALUE!</v>
      </c>
      <c r="T109" s="341"/>
      <c r="U109" s="342"/>
      <c r="V109" s="33"/>
      <c r="W109" s="761"/>
      <c r="X109" s="761"/>
      <c r="Y109" s="761"/>
      <c r="Z109" s="761"/>
      <c r="AA109" s="761"/>
      <c r="AB109" s="761"/>
      <c r="AC109" s="761"/>
      <c r="AD109" s="761"/>
      <c r="AE109" s="761"/>
      <c r="AF109" s="761"/>
      <c r="AG109" s="761"/>
      <c r="AI109" s="344" t="str">
        <f t="shared" si="10"/>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1"/>
        <v/>
      </c>
      <c r="AN109" s="46" t="str">
        <f t="shared" si="12"/>
        <v/>
      </c>
      <c r="AO109" s="46" t="str">
        <f t="shared" si="13"/>
        <v/>
      </c>
      <c r="AP109" s="46" t="str">
        <f>IF(G109="", "", VLOOKUP(G109,【参考】数式用!$A$4:$M$54,13,FALSE))</f>
        <v/>
      </c>
      <c r="AQ109" s="46" t="str">
        <f t="shared" si="14"/>
        <v>―</v>
      </c>
    </row>
    <row r="110" spans="1:43" ht="45" customHeight="1">
      <c r="A110" s="114">
        <f t="shared" si="15"/>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c r="Q110" s="257" t="str">
        <f>IFERROR(IF(P110="未入力あり","",ROUNDDOWN(ROUNDDOWN($H110*$I110,0)*VLOOKUP($G110,【参考】数式用!$A$4:$E$54,3, FALSE),0)),"")</f>
        <v/>
      </c>
      <c r="R110" s="257" t="e">
        <f>IF(AM110="×", 0,IF(P110="未入力あり","",ROUNDDOWN(ROUNDDOWN($H110*$I110,0)*VLOOKUP($G110,【参考】数式用!$A$4:$E$54,4,FALSE),0)))</f>
        <v>#VALUE!</v>
      </c>
      <c r="S110" s="338" t="e">
        <f>IF(AN110="×", 0,IF(P110="未入力あり","",ROUNDDOWN(ROUNDDOWN($H110*$I110,0)*VLOOKUP($G110,【参考】数式用!$A$4:$E$54,5, FALSE),0)))</f>
        <v>#VALUE!</v>
      </c>
      <c r="T110" s="341"/>
      <c r="U110" s="342"/>
      <c r="V110" s="33"/>
      <c r="W110" s="761"/>
      <c r="X110" s="761"/>
      <c r="Y110" s="761"/>
      <c r="Z110" s="761"/>
      <c r="AA110" s="761"/>
      <c r="AB110" s="761"/>
      <c r="AC110" s="761"/>
      <c r="AD110" s="761"/>
      <c r="AE110" s="761"/>
      <c r="AF110" s="761"/>
      <c r="AG110" s="761"/>
      <c r="AI110" s="344" t="str">
        <f t="shared" si="10"/>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1"/>
        <v/>
      </c>
      <c r="AN110" s="46" t="str">
        <f t="shared" si="12"/>
        <v/>
      </c>
      <c r="AO110" s="46" t="str">
        <f t="shared" si="13"/>
        <v/>
      </c>
      <c r="AP110" s="46" t="str">
        <f>IF(G110="", "", VLOOKUP(G110,【参考】数式用!$A$4:$M$54,13,FALSE))</f>
        <v/>
      </c>
      <c r="AQ110" s="46" t="str">
        <f t="shared" si="14"/>
        <v>―</v>
      </c>
    </row>
    <row r="111" spans="1:43" ht="45" customHeight="1">
      <c r="A111" s="114">
        <f t="shared" si="15"/>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c r="Q111" s="257" t="str">
        <f>IFERROR(IF(P111="未入力あり","",ROUNDDOWN(ROUNDDOWN($H111*$I111,0)*VLOOKUP($G111,【参考】数式用!$A$4:$E$54,3, FALSE),0)),"")</f>
        <v/>
      </c>
      <c r="R111" s="257" t="e">
        <f>IF(AM111="×", 0,IF(P111="未入力あり","",ROUNDDOWN(ROUNDDOWN($H111*$I111,0)*VLOOKUP($G111,【参考】数式用!$A$4:$E$54,4,FALSE),0)))</f>
        <v>#VALUE!</v>
      </c>
      <c r="S111" s="338" t="e">
        <f>IF(AN111="×", 0,IF(P111="未入力あり","",ROUNDDOWN(ROUNDDOWN($H111*$I111,0)*VLOOKUP($G111,【参考】数式用!$A$4:$E$54,5, FALSE),0)))</f>
        <v>#VALUE!</v>
      </c>
      <c r="T111" s="341"/>
      <c r="U111" s="342"/>
      <c r="V111" s="33"/>
      <c r="W111" s="761"/>
      <c r="X111" s="761"/>
      <c r="Y111" s="761"/>
      <c r="Z111" s="761"/>
      <c r="AA111" s="761"/>
      <c r="AB111" s="761"/>
      <c r="AC111" s="761"/>
      <c r="AD111" s="761"/>
      <c r="AE111" s="761"/>
      <c r="AF111" s="761"/>
      <c r="AG111" s="761"/>
      <c r="AI111" s="344" t="str">
        <f t="shared" si="10"/>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1"/>
        <v/>
      </c>
      <c r="AN111" s="46" t="str">
        <f t="shared" si="12"/>
        <v/>
      </c>
      <c r="AO111" s="46" t="str">
        <f t="shared" ref="AO111:AO114" si="16">IF(G111="","", "○"&amp;AM111&amp;AN111)</f>
        <v/>
      </c>
      <c r="AP111" s="46" t="str">
        <f>IF(G111="", "", VLOOKUP(G111,【参考】数式用!$A$4:$M$54,13,FALSE))</f>
        <v/>
      </c>
      <c r="AQ111" s="46" t="str">
        <f t="shared" si="14"/>
        <v>―</v>
      </c>
    </row>
    <row r="112" spans="1:43" ht="45" customHeight="1">
      <c r="A112" s="114">
        <f t="shared" si="15"/>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c r="Q112" s="257" t="str">
        <f>IFERROR(IF(P112="未入力あり","",ROUNDDOWN(ROUNDDOWN($H112*$I112,0)*VLOOKUP($G112,【参考】数式用!$A$4:$E$54,3, FALSE),0)),"")</f>
        <v/>
      </c>
      <c r="R112" s="257" t="e">
        <f>IF(AM112="×", 0,IF(P112="未入力あり","",ROUNDDOWN(ROUNDDOWN($H112*$I112,0)*VLOOKUP($G112,【参考】数式用!$A$4:$E$54,4,FALSE),0)))</f>
        <v>#VALUE!</v>
      </c>
      <c r="S112" s="338" t="e">
        <f>IF(AN112="×", 0,IF(P112="未入力あり","",ROUNDDOWN(ROUNDDOWN($H112*$I112,0)*VLOOKUP($G112,【参考】数式用!$A$4:$E$54,5, FALSE),0)))</f>
        <v>#VALUE!</v>
      </c>
      <c r="T112" s="341"/>
      <c r="U112" s="342"/>
      <c r="V112" s="33"/>
      <c r="W112" s="761"/>
      <c r="X112" s="761"/>
      <c r="Y112" s="761"/>
      <c r="Z112" s="761"/>
      <c r="AA112" s="761"/>
      <c r="AB112" s="761"/>
      <c r="AC112" s="761"/>
      <c r="AD112" s="761"/>
      <c r="AE112" s="761"/>
      <c r="AF112" s="761"/>
      <c r="AG112" s="761"/>
      <c r="AI112" s="344" t="str">
        <f t="shared" si="10"/>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1"/>
        <v/>
      </c>
      <c r="AN112" s="46" t="str">
        <f t="shared" si="12"/>
        <v/>
      </c>
      <c r="AO112" s="46" t="str">
        <f t="shared" si="16"/>
        <v/>
      </c>
      <c r="AP112" s="46" t="str">
        <f>IF(G112="", "", VLOOKUP(G112,【参考】数式用!$A$4:$M$54,13,FALSE))</f>
        <v/>
      </c>
      <c r="AQ112" s="46" t="str">
        <f t="shared" si="14"/>
        <v>―</v>
      </c>
    </row>
    <row r="113" spans="1:43" ht="45" customHeight="1">
      <c r="A113" s="114">
        <f t="shared" si="15"/>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c r="Q113" s="257" t="str">
        <f>IFERROR(IF(P113="未入力あり","",ROUNDDOWN(ROUNDDOWN($H113*$I113,0)*VLOOKUP($G113,【参考】数式用!$A$4:$E$54,3, FALSE),0)),"")</f>
        <v/>
      </c>
      <c r="R113" s="257" t="e">
        <f>IF(AM113="×", 0,IF(P113="未入力あり","",ROUNDDOWN(ROUNDDOWN($H113*$I113,0)*VLOOKUP($G113,【参考】数式用!$A$4:$E$54,4,FALSE),0)))</f>
        <v>#VALUE!</v>
      </c>
      <c r="S113" s="338" t="e">
        <f>IF(AN113="×", 0,IF(P113="未入力あり","",ROUNDDOWN(ROUNDDOWN($H113*$I113,0)*VLOOKUP($G113,【参考】数式用!$A$4:$E$54,5, FALSE),0)))</f>
        <v>#VALUE!</v>
      </c>
      <c r="T113" s="341"/>
      <c r="U113" s="342"/>
      <c r="V113" s="33"/>
      <c r="W113" s="761"/>
      <c r="X113" s="761"/>
      <c r="Y113" s="761"/>
      <c r="Z113" s="761"/>
      <c r="AA113" s="761"/>
      <c r="AB113" s="761"/>
      <c r="AC113" s="761"/>
      <c r="AD113" s="761"/>
      <c r="AE113" s="761"/>
      <c r="AF113" s="761"/>
      <c r="AG113" s="761"/>
      <c r="AI113" s="344" t="str">
        <f t="shared" si="10"/>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1"/>
        <v/>
      </c>
      <c r="AN113" s="46" t="str">
        <f t="shared" si="12"/>
        <v/>
      </c>
      <c r="AO113" s="46" t="str">
        <f t="shared" si="16"/>
        <v/>
      </c>
      <c r="AP113" s="46" t="str">
        <f>IF(G113="", "", VLOOKUP(G113,【参考】数式用!$A$4:$M$54,13,FALSE))</f>
        <v/>
      </c>
      <c r="AQ113" s="46" t="str">
        <f t="shared" si="14"/>
        <v>―</v>
      </c>
    </row>
    <row r="114" spans="1:43" ht="45" customHeight="1">
      <c r="A114" s="114">
        <f t="shared" si="15"/>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c r="Q114" s="257" t="str">
        <f>IFERROR(IF(P114="未入力あり","",ROUNDDOWN(ROUNDDOWN($H114*$I114,0)*VLOOKUP($G114,【参考】数式用!$A$4:$E$54,3, FALSE),0)),"")</f>
        <v/>
      </c>
      <c r="R114" s="257" t="e">
        <f>IF(AM114="×", 0,IF(P114="未入力あり","",ROUNDDOWN(ROUNDDOWN($H114*$I114,0)*VLOOKUP($G114,【参考】数式用!$A$4:$E$54,4,FALSE),0)))</f>
        <v>#VALUE!</v>
      </c>
      <c r="S114" s="338" t="e">
        <f>IF(AN114="×", 0,IF(P114="未入力あり","",ROUNDDOWN(ROUNDDOWN($H114*$I114,0)*VLOOKUP($G114,【参考】数式用!$A$4:$E$54,5, FALSE),0)))</f>
        <v>#VALUE!</v>
      </c>
      <c r="T114" s="341"/>
      <c r="U114" s="342"/>
      <c r="V114" s="33"/>
      <c r="W114" s="761"/>
      <c r="X114" s="761"/>
      <c r="Y114" s="761"/>
      <c r="Z114" s="761"/>
      <c r="AA114" s="761"/>
      <c r="AB114" s="761"/>
      <c r="AC114" s="761"/>
      <c r="AD114" s="761"/>
      <c r="AE114" s="761"/>
      <c r="AF114" s="761"/>
      <c r="AG114" s="761"/>
      <c r="AI114" s="344" t="str">
        <f t="shared" si="10"/>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1"/>
        <v/>
      </c>
      <c r="AN114" s="46" t="str">
        <f t="shared" si="12"/>
        <v/>
      </c>
      <c r="AO114" s="46" t="str">
        <f t="shared" si="16"/>
        <v/>
      </c>
      <c r="AP114" s="46" t="str">
        <f>IF(G114="", "", VLOOKUP(G114,【参考】数式用!$A$4:$M$54,13,FALSE))</f>
        <v/>
      </c>
      <c r="AQ114" s="46" t="str">
        <f t="shared" si="14"/>
        <v>―</v>
      </c>
    </row>
  </sheetData>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L107">
    <cfRule type="containsText" dxfId="6" priority="3" operator="containsText" text="令和８年２月">
      <formula>NOT(ISERROR(SEARCH("令和８年２月",L107)))</formula>
    </cfRule>
  </conditionalFormatting>
  <conditionalFormatting sqref="O15:O114">
    <cfRule type="containsText" dxfId="5" priority="1" operator="containsText" text="令和８年２月">
      <formula>NOT(ISERROR(SEARCH("令和８年２月",O15)))</formula>
    </cfRule>
    <cfRule type="containsText" dxfId="4" priority="2" operator="containsText" text="令和８年３月">
      <formula>NOT(ISERROR(SEARCH("令和８年３月",O15)))</formula>
    </cfRule>
    <cfRule type="containsText" dxfId="3" priority="4" operator="containsText" text="令和８年１月,令和８年２月,令和８年３月">
      <formula>NOT(ISERROR(SEARCH("令和８年１月,令和８年２月,令和８年３月",O15)))</formula>
    </cfRule>
    <cfRule type="containsText" dxfId="2" priority="5" operator="containsText" text="令和８年１月">
      <formula>NOT(ISERROR(SEARCH("令和８年１月",O15)))</formula>
    </cfRule>
  </conditionalFormatting>
  <conditionalFormatting sqref="U15:U114">
    <cfRule type="expression" dxfId="1"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F9F7-C888-4BF0-9D53-FBD4FE1A553E}">
  <sheetPr>
    <tabColor rgb="FFFFFF00"/>
    <pageSetUpPr fitToPage="1"/>
  </sheetPr>
  <dimension ref="A1:Z37"/>
  <sheetViews>
    <sheetView showGridLines="0" view="pageBreakPreview" zoomScaleNormal="100" zoomScaleSheetLayoutView="100" workbookViewId="0">
      <selection activeCell="R6" sqref="R6"/>
    </sheetView>
  </sheetViews>
  <sheetFormatPr defaultColWidth="9" defaultRowHeight="18" customHeight="1"/>
  <cols>
    <col min="1" max="19" width="4.44140625" style="453" customWidth="1"/>
    <col min="20" max="20" width="4.21875" style="453" customWidth="1"/>
    <col min="21" max="16384" width="9" style="453"/>
  </cols>
  <sheetData>
    <row r="1" spans="1:26" ht="18" customHeight="1" thickBot="1">
      <c r="A1" s="453" t="s">
        <v>2546</v>
      </c>
      <c r="T1" s="454"/>
    </row>
    <row r="2" spans="1:26" ht="18" customHeight="1" thickBot="1">
      <c r="S2" s="488" t="str">
        <f>IF(AND(B22&lt;&gt;"",B25&lt;&gt;"",B28&lt;&gt;"",B31&lt;&gt;"",O4&lt;&gt;"",Q4&lt;&gt;"",K10&lt;&gt;"",K11&lt;&gt;"",O11&lt;&gt;"",N34&lt;&gt;"",N35&lt;&gt;"",N36&lt;&gt;"",N37&lt;&gt;""),"○","×")</f>
        <v>×</v>
      </c>
      <c r="T2" s="489"/>
      <c r="U2" s="858" t="s">
        <v>2502</v>
      </c>
      <c r="V2" s="859"/>
      <c r="W2" s="859"/>
      <c r="X2" s="859"/>
      <c r="Y2" s="859"/>
      <c r="Z2" s="860"/>
    </row>
    <row r="3" spans="1:26" ht="18" customHeight="1">
      <c r="U3" s="454"/>
    </row>
    <row r="4" spans="1:26" ht="18" customHeight="1">
      <c r="N4" s="455" t="s">
        <v>2503</v>
      </c>
      <c r="O4" s="490" t="str">
        <f>IF(基本情報入力シート!O42="","",基本情報入力シート!O42)</f>
        <v/>
      </c>
      <c r="P4" s="456" t="s">
        <v>2504</v>
      </c>
      <c r="Q4" s="490" t="str">
        <f>IF(基本情報入力シート!T42="","",基本情報入力シート!T42)</f>
        <v/>
      </c>
      <c r="R4" s="456" t="s">
        <v>76</v>
      </c>
      <c r="U4" s="453" t="str">
        <f>CONCATENATE(N4,O4,P4,Q4,R4)</f>
        <v>令和8年月日</v>
      </c>
    </row>
    <row r="5" spans="1:26" ht="18" customHeight="1">
      <c r="U5" s="457" t="s">
        <v>2505</v>
      </c>
    </row>
    <row r="7" spans="1:26" ht="18" customHeight="1">
      <c r="A7" s="453" t="s">
        <v>2506</v>
      </c>
      <c r="C7" s="491"/>
      <c r="D7" s="491"/>
      <c r="E7" s="491"/>
    </row>
    <row r="10" spans="1:26" ht="18" customHeight="1">
      <c r="H10" s="861" t="s">
        <v>2507</v>
      </c>
      <c r="I10" s="861"/>
      <c r="K10" s="862" t="str">
        <f>IF(基本情報入力シート!L18="","",基本情報入力シート!L18)</f>
        <v/>
      </c>
      <c r="L10" s="862"/>
      <c r="M10" s="862"/>
      <c r="N10" s="862"/>
      <c r="O10" s="862"/>
      <c r="P10" s="862"/>
      <c r="Q10" s="862"/>
      <c r="R10" s="862"/>
      <c r="S10" s="862"/>
    </row>
    <row r="11" spans="1:26" ht="18" customHeight="1">
      <c r="H11" s="861" t="s">
        <v>2508</v>
      </c>
      <c r="I11" s="863"/>
      <c r="K11" s="862" t="str">
        <f>IF(基本情報入力シート!L22="","",基本情報入力シート!L22)</f>
        <v/>
      </c>
      <c r="L11" s="862"/>
      <c r="M11" s="862"/>
      <c r="O11" s="862" t="str">
        <f>IF(基本情報入力シート!L23="","",基本情報入力シート!L23)</f>
        <v/>
      </c>
      <c r="P11" s="862"/>
      <c r="Q11" s="862"/>
      <c r="R11" s="862"/>
    </row>
    <row r="12" spans="1:26" ht="18" customHeight="1">
      <c r="H12" s="864" t="s">
        <v>2509</v>
      </c>
      <c r="I12" s="863"/>
      <c r="K12" s="862"/>
      <c r="L12" s="862"/>
      <c r="M12" s="862"/>
      <c r="O12" s="862"/>
      <c r="P12" s="862"/>
      <c r="Q12" s="862"/>
      <c r="R12" s="862"/>
    </row>
    <row r="15" spans="1:26" ht="33" customHeight="1">
      <c r="A15" s="853" t="s">
        <v>2547</v>
      </c>
      <c r="B15" s="853"/>
      <c r="C15" s="853"/>
      <c r="D15" s="853"/>
      <c r="E15" s="853"/>
      <c r="F15" s="853"/>
      <c r="G15" s="853"/>
      <c r="H15" s="853"/>
      <c r="I15" s="853"/>
      <c r="J15" s="853"/>
      <c r="K15" s="853"/>
      <c r="L15" s="853"/>
      <c r="M15" s="853"/>
      <c r="N15" s="853"/>
      <c r="O15" s="853"/>
      <c r="P15" s="853"/>
      <c r="Q15" s="853"/>
      <c r="R15" s="853"/>
      <c r="S15" s="853"/>
    </row>
    <row r="17" spans="1:19" ht="49.95" customHeight="1">
      <c r="A17" s="854" t="s">
        <v>2548</v>
      </c>
      <c r="B17" s="854"/>
      <c r="C17" s="854"/>
      <c r="D17" s="854"/>
      <c r="E17" s="854"/>
      <c r="F17" s="854"/>
      <c r="G17" s="854"/>
      <c r="H17" s="854"/>
      <c r="I17" s="854"/>
      <c r="J17" s="854"/>
      <c r="K17" s="854"/>
      <c r="L17" s="854"/>
      <c r="M17" s="854"/>
      <c r="N17" s="854"/>
      <c r="O17" s="854"/>
      <c r="P17" s="854"/>
      <c r="Q17" s="854"/>
      <c r="R17" s="854"/>
      <c r="S17" s="854"/>
    </row>
    <row r="18" spans="1:19" ht="10.199999999999999" customHeight="1">
      <c r="A18" s="459"/>
      <c r="B18" s="459"/>
      <c r="C18" s="459"/>
      <c r="D18" s="459"/>
      <c r="E18" s="459"/>
      <c r="F18" s="459"/>
      <c r="G18" s="459"/>
      <c r="H18" s="459"/>
      <c r="I18" s="459"/>
      <c r="J18" s="459"/>
      <c r="K18" s="459"/>
      <c r="L18" s="459"/>
      <c r="M18" s="459"/>
      <c r="N18" s="459"/>
      <c r="O18" s="459"/>
      <c r="P18" s="459"/>
      <c r="Q18" s="459"/>
      <c r="R18" s="459"/>
      <c r="S18" s="459"/>
    </row>
    <row r="19" spans="1:19" ht="18" customHeight="1">
      <c r="A19" s="853" t="s">
        <v>2510</v>
      </c>
      <c r="B19" s="853"/>
      <c r="C19" s="853"/>
      <c r="D19" s="853"/>
      <c r="E19" s="853"/>
      <c r="F19" s="853"/>
      <c r="G19" s="853"/>
      <c r="H19" s="853"/>
      <c r="I19" s="853"/>
      <c r="J19" s="853"/>
      <c r="K19" s="853"/>
      <c r="L19" s="853"/>
      <c r="M19" s="853"/>
      <c r="N19" s="853"/>
      <c r="O19" s="853"/>
      <c r="P19" s="853"/>
      <c r="Q19" s="853"/>
      <c r="R19" s="853"/>
      <c r="S19" s="853"/>
    </row>
    <row r="20" spans="1:19" ht="10.199999999999999" customHeight="1">
      <c r="A20" s="458"/>
      <c r="B20" s="458"/>
      <c r="C20" s="458"/>
      <c r="D20" s="458"/>
      <c r="E20" s="458"/>
      <c r="F20" s="458"/>
      <c r="G20" s="458"/>
      <c r="H20" s="458"/>
      <c r="I20" s="458"/>
      <c r="J20" s="458"/>
      <c r="K20" s="458"/>
      <c r="L20" s="458"/>
      <c r="M20" s="458"/>
      <c r="N20" s="458"/>
      <c r="O20" s="458"/>
      <c r="P20" s="458"/>
      <c r="Q20" s="458"/>
      <c r="R20" s="458"/>
      <c r="S20" s="458"/>
    </row>
    <row r="21" spans="1:19" ht="18" customHeight="1">
      <c r="A21" s="453" t="s">
        <v>2549</v>
      </c>
    </row>
    <row r="22" spans="1:19" ht="18" customHeight="1">
      <c r="A22" s="458"/>
      <c r="B22" s="855"/>
      <c r="C22" s="855"/>
      <c r="D22" s="855"/>
      <c r="E22" s="855"/>
      <c r="F22" s="855"/>
      <c r="G22" s="855"/>
      <c r="H22" s="855"/>
      <c r="I22" s="855"/>
      <c r="J22" s="855"/>
      <c r="K22" s="855"/>
      <c r="L22" s="855"/>
      <c r="M22" s="855"/>
      <c r="N22" s="855"/>
      <c r="O22" s="855"/>
      <c r="P22" s="855"/>
      <c r="Q22" s="855"/>
      <c r="R22" s="855"/>
      <c r="S22" s="855"/>
    </row>
    <row r="24" spans="1:19" ht="18" customHeight="1">
      <c r="A24" s="854" t="s">
        <v>2550</v>
      </c>
      <c r="B24" s="854"/>
      <c r="C24" s="854"/>
      <c r="D24" s="854"/>
      <c r="E24" s="854"/>
      <c r="F24" s="854"/>
      <c r="G24" s="854"/>
      <c r="H24" s="854"/>
      <c r="I24" s="854"/>
      <c r="J24" s="854"/>
      <c r="K24" s="854"/>
      <c r="L24" s="854"/>
      <c r="M24" s="854"/>
      <c r="N24" s="854"/>
      <c r="O24" s="854"/>
      <c r="P24" s="854"/>
      <c r="Q24" s="854"/>
      <c r="R24" s="854"/>
      <c r="S24" s="854"/>
    </row>
    <row r="25" spans="1:19" ht="18" customHeight="1">
      <c r="A25" s="458"/>
      <c r="B25" s="856"/>
      <c r="C25" s="855"/>
      <c r="D25" s="855"/>
      <c r="E25" s="855"/>
      <c r="F25" s="855"/>
      <c r="G25" s="855"/>
      <c r="H25" s="855"/>
      <c r="I25" s="855"/>
      <c r="J25" s="855"/>
      <c r="K25" s="855"/>
      <c r="L25" s="855"/>
      <c r="M25" s="855"/>
      <c r="N25" s="855"/>
      <c r="O25" s="855"/>
      <c r="P25" s="855"/>
      <c r="Q25" s="855"/>
      <c r="R25" s="855"/>
      <c r="S25" s="855"/>
    </row>
    <row r="27" spans="1:19" ht="18" customHeight="1">
      <c r="A27" s="453" t="s">
        <v>2551</v>
      </c>
    </row>
    <row r="28" spans="1:19" ht="37.200000000000003" customHeight="1">
      <c r="A28" s="458"/>
      <c r="B28" s="855"/>
      <c r="C28" s="855"/>
      <c r="D28" s="855"/>
      <c r="E28" s="855"/>
      <c r="F28" s="855"/>
      <c r="G28" s="855"/>
      <c r="H28" s="855"/>
      <c r="I28" s="855"/>
      <c r="J28" s="855"/>
      <c r="K28" s="855"/>
      <c r="L28" s="855"/>
      <c r="M28" s="855"/>
      <c r="N28" s="855"/>
      <c r="O28" s="855"/>
      <c r="P28" s="855"/>
      <c r="Q28" s="855"/>
      <c r="R28" s="855"/>
      <c r="S28" s="855"/>
    </row>
    <row r="30" spans="1:19" ht="18" customHeight="1">
      <c r="A30" s="854" t="s">
        <v>2552</v>
      </c>
      <c r="B30" s="854"/>
      <c r="C30" s="854"/>
      <c r="D30" s="854"/>
      <c r="E30" s="854"/>
      <c r="F30" s="854"/>
      <c r="G30" s="854"/>
      <c r="H30" s="854"/>
      <c r="I30" s="854"/>
      <c r="J30" s="854"/>
      <c r="K30" s="854"/>
      <c r="L30" s="854"/>
      <c r="M30" s="854"/>
      <c r="N30" s="854"/>
      <c r="O30" s="854"/>
      <c r="P30" s="854"/>
      <c r="Q30" s="854"/>
      <c r="R30" s="854"/>
      <c r="S30" s="854"/>
    </row>
    <row r="31" spans="1:19" ht="100.95" customHeight="1">
      <c r="A31" s="458"/>
      <c r="B31" s="857"/>
      <c r="C31" s="857"/>
      <c r="D31" s="857"/>
      <c r="E31" s="857"/>
      <c r="F31" s="857"/>
      <c r="G31" s="857"/>
      <c r="H31" s="857"/>
      <c r="I31" s="857"/>
      <c r="J31" s="857"/>
      <c r="K31" s="857"/>
      <c r="L31" s="857"/>
      <c r="M31" s="857"/>
      <c r="N31" s="857"/>
      <c r="O31" s="857"/>
      <c r="P31" s="857"/>
      <c r="Q31" s="857"/>
      <c r="R31" s="857"/>
      <c r="S31" s="857"/>
    </row>
    <row r="33" spans="1:19" ht="18" customHeight="1">
      <c r="K33" s="453" t="s">
        <v>2511</v>
      </c>
    </row>
    <row r="34" spans="1:19" ht="18" customHeight="1">
      <c r="A34" s="492"/>
      <c r="K34" s="851" t="s">
        <v>2512</v>
      </c>
      <c r="L34" s="851"/>
      <c r="M34" s="851"/>
      <c r="N34" s="852"/>
      <c r="O34" s="852"/>
      <c r="P34" s="852"/>
      <c r="Q34" s="852"/>
      <c r="R34" s="852"/>
      <c r="S34" s="852"/>
    </row>
    <row r="35" spans="1:19" ht="18" customHeight="1">
      <c r="A35" s="460"/>
      <c r="K35" s="851" t="s">
        <v>2553</v>
      </c>
      <c r="L35" s="851"/>
      <c r="M35" s="851"/>
      <c r="N35" s="852"/>
      <c r="O35" s="852"/>
      <c r="P35" s="852"/>
      <c r="Q35" s="852"/>
      <c r="R35" s="852"/>
      <c r="S35" s="852"/>
    </row>
    <row r="36" spans="1:19" ht="18" customHeight="1">
      <c r="K36" s="850" t="s">
        <v>31</v>
      </c>
      <c r="L36" s="851" t="s">
        <v>16</v>
      </c>
      <c r="M36" s="851"/>
      <c r="N36" s="852"/>
      <c r="O36" s="852"/>
      <c r="P36" s="852"/>
      <c r="Q36" s="852"/>
      <c r="R36" s="852"/>
      <c r="S36" s="852"/>
    </row>
    <row r="37" spans="1:19" ht="18" customHeight="1">
      <c r="K37" s="850"/>
      <c r="L37" s="851" t="s">
        <v>17</v>
      </c>
      <c r="M37" s="851"/>
      <c r="N37" s="852"/>
      <c r="O37" s="852"/>
      <c r="P37" s="852"/>
      <c r="Q37" s="852"/>
      <c r="R37" s="852"/>
      <c r="S37" s="852"/>
    </row>
  </sheetData>
  <sheetProtection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10"/>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871" t="s">
        <v>2445</v>
      </c>
      <c r="C3" s="871"/>
      <c r="D3" s="871"/>
      <c r="E3" s="871"/>
      <c r="F3" s="871"/>
      <c r="G3" s="871"/>
      <c r="H3" s="871"/>
      <c r="I3" s="871"/>
      <c r="J3" s="135"/>
    </row>
    <row r="4" spans="1:10" s="136" customFormat="1" ht="25.2" customHeight="1">
      <c r="A4" s="135"/>
      <c r="B4" s="868" t="s">
        <v>2455</v>
      </c>
      <c r="C4" s="869"/>
      <c r="D4" s="869"/>
      <c r="E4" s="869"/>
      <c r="F4" s="869"/>
      <c r="G4" s="869"/>
      <c r="H4" s="869"/>
      <c r="I4" s="870"/>
      <c r="J4" s="135"/>
    </row>
    <row r="5" spans="1:10" s="136" customFormat="1" ht="25.2" customHeight="1">
      <c r="A5" s="135"/>
      <c r="B5" s="420" t="s">
        <v>2446</v>
      </c>
      <c r="C5" s="868" t="s">
        <v>2449</v>
      </c>
      <c r="D5" s="869"/>
      <c r="E5" s="869"/>
      <c r="F5" s="869"/>
      <c r="G5" s="869"/>
      <c r="H5" s="869"/>
      <c r="I5" s="870"/>
      <c r="J5" s="135"/>
    </row>
    <row r="6" spans="1:10" s="136" customFormat="1" ht="25.2" customHeight="1">
      <c r="A6" s="135"/>
      <c r="B6" s="420" t="s">
        <v>2447</v>
      </c>
      <c r="C6" s="868" t="s">
        <v>2456</v>
      </c>
      <c r="D6" s="869"/>
      <c r="E6" s="869"/>
      <c r="F6" s="869"/>
      <c r="G6" s="869"/>
      <c r="H6" s="869"/>
      <c r="I6" s="870"/>
      <c r="J6" s="135"/>
    </row>
    <row r="7" spans="1:10" s="136" customFormat="1" ht="25.2" customHeight="1">
      <c r="A7" s="135"/>
      <c r="B7" s="420" t="s">
        <v>2448</v>
      </c>
      <c r="C7" s="868" t="s">
        <v>2457</v>
      </c>
      <c r="D7" s="869"/>
      <c r="E7" s="869"/>
      <c r="F7" s="869"/>
      <c r="G7" s="869"/>
      <c r="H7" s="869"/>
      <c r="I7" s="870"/>
      <c r="J7" s="135"/>
    </row>
    <row r="8" spans="1:10" s="136" customFormat="1" ht="25.2" customHeight="1">
      <c r="A8" s="135"/>
      <c r="B8" s="421"/>
      <c r="C8" s="135"/>
      <c r="D8" s="422"/>
      <c r="E8" s="422"/>
      <c r="F8" s="422"/>
      <c r="G8" s="422"/>
      <c r="H8" s="422"/>
      <c r="I8" s="422"/>
      <c r="J8" s="135"/>
    </row>
    <row r="9" spans="1:10" s="136" customFormat="1" ht="36" customHeight="1">
      <c r="A9" s="135"/>
      <c r="B9" s="871" t="s">
        <v>2458</v>
      </c>
      <c r="C9" s="871"/>
      <c r="D9" s="871"/>
      <c r="E9" s="871"/>
      <c r="F9" s="871"/>
      <c r="G9" s="871"/>
      <c r="H9" s="871"/>
      <c r="I9" s="871"/>
      <c r="J9" s="135"/>
    </row>
    <row r="10" spans="1:10" s="136" customFormat="1" ht="25.2" customHeight="1">
      <c r="A10" s="135"/>
      <c r="B10" s="868" t="s">
        <v>2459</v>
      </c>
      <c r="C10" s="869"/>
      <c r="D10" s="869"/>
      <c r="E10" s="869"/>
      <c r="F10" s="869"/>
      <c r="G10" s="869"/>
      <c r="H10" s="869"/>
      <c r="I10" s="870"/>
      <c r="J10" s="135"/>
    </row>
    <row r="11" spans="1:10" s="136" customFormat="1" ht="56.4" customHeight="1">
      <c r="A11" s="135"/>
      <c r="B11" s="872" t="s">
        <v>2450</v>
      </c>
      <c r="C11" s="865" t="s">
        <v>2460</v>
      </c>
      <c r="D11" s="866"/>
      <c r="E11" s="866"/>
      <c r="F11" s="866"/>
      <c r="G11" s="866"/>
      <c r="H11" s="866"/>
      <c r="I11" s="867"/>
      <c r="J11" s="135"/>
    </row>
    <row r="12" spans="1:10" s="136" customFormat="1" ht="54.6" customHeight="1">
      <c r="A12" s="135"/>
      <c r="B12" s="872"/>
      <c r="C12" s="873" t="s">
        <v>2461</v>
      </c>
      <c r="D12" s="420" t="s">
        <v>2452</v>
      </c>
      <c r="E12" s="865" t="s">
        <v>2454</v>
      </c>
      <c r="F12" s="866"/>
      <c r="G12" s="866"/>
      <c r="H12" s="866"/>
      <c r="I12" s="867"/>
      <c r="J12" s="424"/>
    </row>
    <row r="13" spans="1:10" s="136" customFormat="1" ht="32.4" customHeight="1">
      <c r="A13" s="135"/>
      <c r="B13" s="872"/>
      <c r="C13" s="874"/>
      <c r="D13" s="420" t="s">
        <v>2453</v>
      </c>
      <c r="E13" s="865" t="s">
        <v>105</v>
      </c>
      <c r="F13" s="866"/>
      <c r="G13" s="866"/>
      <c r="H13" s="866"/>
      <c r="I13" s="867"/>
      <c r="J13" s="424"/>
    </row>
    <row r="14" spans="1:10" s="136" customFormat="1" ht="25.2" customHeight="1">
      <c r="A14" s="135"/>
      <c r="B14" s="420" t="s">
        <v>2451</v>
      </c>
      <c r="C14" s="868" t="s">
        <v>2462</v>
      </c>
      <c r="D14" s="869"/>
      <c r="E14" s="869"/>
      <c r="F14" s="869"/>
      <c r="G14" s="869"/>
      <c r="H14" s="869"/>
      <c r="I14" s="870"/>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878" t="s">
        <v>114</v>
      </c>
      <c r="B20" s="879"/>
      <c r="C20" s="129" t="s">
        <v>107</v>
      </c>
      <c r="D20" s="130" t="s">
        <v>115</v>
      </c>
      <c r="E20" s="130" t="s">
        <v>116</v>
      </c>
      <c r="F20" s="130" t="s">
        <v>117</v>
      </c>
      <c r="G20" s="131"/>
      <c r="H20" s="131"/>
      <c r="I20" s="131"/>
    </row>
    <row r="21" spans="1:10" ht="93.6">
      <c r="A21" s="880" t="s">
        <v>2464</v>
      </c>
      <c r="B21" s="879"/>
      <c r="C21" s="132" t="s">
        <v>108</v>
      </c>
      <c r="D21" s="132" t="s">
        <v>2468</v>
      </c>
      <c r="E21" s="132" t="s">
        <v>118</v>
      </c>
      <c r="F21" s="132" t="s">
        <v>119</v>
      </c>
      <c r="G21" s="131"/>
      <c r="H21" s="131"/>
      <c r="I21" s="131"/>
    </row>
    <row r="22" spans="1:10" ht="82.2">
      <c r="A22" s="880" t="s">
        <v>2465</v>
      </c>
      <c r="B22" s="879"/>
      <c r="C22" s="132" t="s">
        <v>109</v>
      </c>
      <c r="D22" s="132" t="s">
        <v>2469</v>
      </c>
      <c r="E22" s="132" t="s">
        <v>120</v>
      </c>
      <c r="F22" s="133" t="s">
        <v>121</v>
      </c>
      <c r="G22" s="124"/>
      <c r="H22" s="124"/>
      <c r="I22" s="124"/>
    </row>
    <row r="23" spans="1:10" ht="82.2">
      <c r="A23" s="880" t="s">
        <v>2466</v>
      </c>
      <c r="B23" s="879"/>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881" t="s">
        <v>111</v>
      </c>
      <c r="B25" s="881"/>
      <c r="C25" s="881"/>
      <c r="D25" s="881"/>
      <c r="E25" s="881"/>
      <c r="F25" s="881"/>
      <c r="G25" s="881"/>
      <c r="H25" s="881"/>
      <c r="I25" s="881"/>
    </row>
    <row r="26" spans="1:10" ht="23.4">
      <c r="A26" s="126" t="s">
        <v>112</v>
      </c>
      <c r="B26" s="126"/>
      <c r="C26" s="126"/>
      <c r="D26" s="126"/>
      <c r="E26" s="126"/>
      <c r="F26" s="126"/>
      <c r="G26" s="126"/>
      <c r="H26" s="126"/>
      <c r="I26" s="126"/>
    </row>
    <row r="27" spans="1:10" ht="23.4">
      <c r="A27" s="875" t="s">
        <v>113</v>
      </c>
      <c r="B27" s="876"/>
      <c r="C27" s="876"/>
      <c r="D27" s="876"/>
      <c r="E27" s="876"/>
      <c r="F27" s="876"/>
      <c r="G27" s="876"/>
      <c r="H27" s="876"/>
      <c r="I27" s="877"/>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E15" sqref="E15"/>
    </sheetView>
  </sheetViews>
  <sheetFormatPr defaultColWidth="9.6640625" defaultRowHeight="13.2"/>
  <cols>
    <col min="1" max="1" width="4.6640625" style="463" customWidth="1"/>
    <col min="2" max="2" width="6.33203125" style="476" customWidth="1"/>
    <col min="3" max="3" width="5.109375" style="463" customWidth="1"/>
    <col min="4" max="4" width="35.5546875" style="469" customWidth="1"/>
    <col min="5" max="5" width="16" style="469" customWidth="1"/>
    <col min="6" max="6" width="13.77734375" style="469" customWidth="1"/>
    <col min="7" max="7" width="39.109375" style="477" customWidth="1"/>
    <col min="8" max="8" width="10.77734375" style="463" customWidth="1"/>
    <col min="9" max="9" width="14.6640625" style="469" customWidth="1"/>
    <col min="10" max="10" width="40.5546875" style="469" customWidth="1"/>
    <col min="11" max="12" width="13.77734375" style="469" customWidth="1"/>
    <col min="13" max="13" width="8.77734375" style="485" customWidth="1"/>
    <col min="14" max="14" width="22.88671875" style="469" customWidth="1"/>
    <col min="15" max="15" width="29.33203125" style="478" customWidth="1"/>
    <col min="16" max="16" width="16" style="479" customWidth="1"/>
    <col min="17" max="17" width="14.109375" style="480" customWidth="1"/>
    <col min="18" max="18" width="12" style="480" customWidth="1"/>
    <col min="19" max="19" width="14.109375" style="481" customWidth="1"/>
    <col min="20" max="20" width="11.44140625" style="469" customWidth="1"/>
    <col min="21" max="21" width="12.109375" style="469" customWidth="1"/>
    <col min="22" max="16384" width="9.6640625" style="469"/>
  </cols>
  <sheetData>
    <row r="1" spans="1:23" s="463" customFormat="1" ht="45" customHeight="1">
      <c r="A1" s="897" t="s">
        <v>2516</v>
      </c>
      <c r="B1" s="899" t="s">
        <v>2517</v>
      </c>
      <c r="C1" s="901" t="s">
        <v>2518</v>
      </c>
      <c r="D1" s="882" t="s">
        <v>2519</v>
      </c>
      <c r="E1" s="892" t="s">
        <v>2520</v>
      </c>
      <c r="F1" s="882" t="s">
        <v>2521</v>
      </c>
      <c r="G1" s="903" t="s">
        <v>2522</v>
      </c>
      <c r="H1" s="882" t="s">
        <v>2523</v>
      </c>
      <c r="I1" s="882" t="s">
        <v>2524</v>
      </c>
      <c r="J1" s="882" t="s">
        <v>2525</v>
      </c>
      <c r="K1" s="892" t="s">
        <v>2526</v>
      </c>
      <c r="L1" s="892" t="s">
        <v>2527</v>
      </c>
      <c r="M1" s="895" t="s">
        <v>2304</v>
      </c>
      <c r="N1" s="882" t="s">
        <v>2528</v>
      </c>
      <c r="O1" s="884" t="s">
        <v>2529</v>
      </c>
      <c r="P1" s="886" t="s">
        <v>2530</v>
      </c>
      <c r="Q1" s="888" t="s">
        <v>2531</v>
      </c>
      <c r="R1" s="890" t="s">
        <v>2532</v>
      </c>
      <c r="S1" s="890" t="s">
        <v>2533</v>
      </c>
      <c r="T1" s="483"/>
      <c r="U1" s="882" t="s">
        <v>2536</v>
      </c>
    </row>
    <row r="2" spans="1:23" s="463" customFormat="1" ht="45" customHeight="1">
      <c r="A2" s="898"/>
      <c r="B2" s="900"/>
      <c r="C2" s="902"/>
      <c r="D2" s="883"/>
      <c r="E2" s="894"/>
      <c r="F2" s="883"/>
      <c r="G2" s="904"/>
      <c r="H2" s="883"/>
      <c r="I2" s="883"/>
      <c r="J2" s="883"/>
      <c r="K2" s="883"/>
      <c r="L2" s="894"/>
      <c r="M2" s="896"/>
      <c r="N2" s="883"/>
      <c r="O2" s="885"/>
      <c r="P2" s="887"/>
      <c r="Q2" s="889"/>
      <c r="R2" s="893"/>
      <c r="S2" s="891"/>
      <c r="T2" s="482" t="s">
        <v>2543</v>
      </c>
      <c r="U2" s="883"/>
    </row>
    <row r="3" spans="1:23" ht="18" customHeight="1">
      <c r="A3" s="464">
        <v>1</v>
      </c>
      <c r="B3" s="465"/>
      <c r="C3" s="464">
        <v>1</v>
      </c>
      <c r="D3" s="466" t="str">
        <f>IF(基本情報入力シート!L18="","",基本情報入力シート!L18)</f>
        <v/>
      </c>
      <c r="E3" s="466" t="str">
        <f>IF(基本情報入力シート!L22="","",基本情報入力シート!L22)</f>
        <v/>
      </c>
      <c r="F3" s="466" t="str">
        <f>IF(基本情報入力シート!L23="","",基本情報入力シート!L23)</f>
        <v/>
      </c>
      <c r="G3" s="466" t="str">
        <f>IF(基本情報入力シート!L20="","",基本情報入力シート!L20&amp;基本情報入力シート!L21)</f>
        <v/>
      </c>
      <c r="H3" s="467" t="str">
        <f>IF(基本情報入力シート!L19="","",基本情報入力シート!L19&amp;"-"&amp;基本情報入力シート!Q19)</f>
        <v/>
      </c>
      <c r="I3" s="466" t="str">
        <f>IF(基本情報入力シート!L27="","",基本情報入力シート!L27)</f>
        <v/>
      </c>
      <c r="J3" s="466" t="str">
        <f>IF(基本情報入力シート!L28="","",基本情報入力シート!L28)</f>
        <v/>
      </c>
      <c r="K3" s="466" t="str">
        <f>IF(基本情報入力シート!L26="","",基本情報入力シート!L26)</f>
        <v/>
      </c>
      <c r="L3" s="466" t="str">
        <f>IF(基本情報入力シート!B58="","",基本情報入力シート!B58)</f>
        <v/>
      </c>
      <c r="M3" s="484" t="str">
        <f>IF(基本情報入力シート!AC58="","",基本情報入力シート!AC58)</f>
        <v/>
      </c>
      <c r="N3" s="466" t="str">
        <f>IF(基本情報入力シート!Z58="","",基本情報入力シート!Z58)</f>
        <v/>
      </c>
      <c r="O3" s="466" t="str">
        <f>IF(基本情報入力シート!W58="","",基本情報入力シート!W58)</f>
        <v/>
      </c>
      <c r="P3" s="493" t="str">
        <f>IF('第２号様式（変更承認）'!U4="","",'第２号様式（変更承認）'!U4)</f>
        <v>令和8年月日</v>
      </c>
      <c r="Q3" s="468">
        <f>SUBTOTAL(9,R3:R102)</f>
        <v>0</v>
      </c>
      <c r="R3" s="468" t="str">
        <f>IF('別紙様式2-3（個表） '!P15="","",'別紙様式2-3（個表） '!P15)</f>
        <v/>
      </c>
      <c r="S3" s="486" t="str">
        <f>IF('別紙様式2-3（個表） '!O15="","",'別紙様式2-3（個表） '!O15)</f>
        <v>令和７年12月</v>
      </c>
      <c r="T3" s="466" t="e">
        <f t="shared" ref="T3:T34" si="0">VLOOKUP(U:U,V:W,2,0)</f>
        <v>#N/A</v>
      </c>
      <c r="U3" s="466" t="str">
        <f>IF('別紙様式2-3（個表） '!M15="","",'別紙様式2-3（個表） '!M15)</f>
        <v/>
      </c>
      <c r="V3" s="469" t="s">
        <v>2537</v>
      </c>
      <c r="W3" s="469" t="s">
        <v>2540</v>
      </c>
    </row>
    <row r="4" spans="1:23" ht="18" customHeight="1">
      <c r="A4" s="464"/>
      <c r="B4" s="470"/>
      <c r="C4" s="464">
        <v>2</v>
      </c>
      <c r="D4" s="471"/>
      <c r="E4" s="472"/>
      <c r="F4" s="472"/>
      <c r="G4" s="472"/>
      <c r="H4" s="472"/>
      <c r="I4" s="472"/>
      <c r="J4" s="472"/>
      <c r="K4" s="472"/>
      <c r="L4" s="466" t="str">
        <f>IF(基本情報入力シート!B59="","",基本情報入力シート!B59)</f>
        <v/>
      </c>
      <c r="M4" s="484" t="str">
        <f>IF(基本情報入力シート!AC59="","",基本情報入力シート!AC59)</f>
        <v/>
      </c>
      <c r="N4" s="466" t="str">
        <f>IF(基本情報入力シート!Z59="","",基本情報入力シート!Z59)</f>
        <v/>
      </c>
      <c r="O4" s="466" t="str">
        <f>IF(基本情報入力シート!W59="","",基本情報入力シート!W59)</f>
        <v/>
      </c>
      <c r="P4" s="472"/>
      <c r="Q4" s="473"/>
      <c r="R4" s="468" t="str">
        <f>IF('別紙様式2-3（個表） '!P16="","",'別紙様式2-3（個表） '!P16)</f>
        <v/>
      </c>
      <c r="S4" s="486" t="str">
        <f>IF('別紙様式2-3（個表） '!O16="","",'別紙様式2-3（個表） '!O16)</f>
        <v>令和７年12月</v>
      </c>
      <c r="T4" s="466" t="e">
        <f t="shared" si="0"/>
        <v>#N/A</v>
      </c>
      <c r="U4" s="466" t="str">
        <f>IF('別紙様式2-3（個表） '!M16="","",'別紙様式2-3（個表） '!M16)</f>
        <v/>
      </c>
      <c r="V4" s="469" t="s">
        <v>2539</v>
      </c>
      <c r="W4" s="469" t="s">
        <v>2541</v>
      </c>
    </row>
    <row r="5" spans="1:23" ht="18" customHeight="1">
      <c r="A5" s="464"/>
      <c r="B5" s="470"/>
      <c r="C5" s="464">
        <v>3</v>
      </c>
      <c r="D5" s="471"/>
      <c r="E5" s="472"/>
      <c r="F5" s="472"/>
      <c r="G5" s="472"/>
      <c r="H5" s="472"/>
      <c r="I5" s="472"/>
      <c r="J5" s="472"/>
      <c r="K5" s="472"/>
      <c r="L5" s="466" t="str">
        <f>IF(基本情報入力シート!B60="","",基本情報入力シート!B60)</f>
        <v/>
      </c>
      <c r="M5" s="484" t="str">
        <f>IF(基本情報入力シート!AC60="","",基本情報入力シート!AC60)</f>
        <v/>
      </c>
      <c r="N5" s="466" t="str">
        <f>IF(基本情報入力シート!Z60="","",基本情報入力シート!Z60)</f>
        <v/>
      </c>
      <c r="O5" s="466" t="str">
        <f>IF(基本情報入力シート!W60="","",基本情報入力シート!W60)</f>
        <v/>
      </c>
      <c r="P5" s="472"/>
      <c r="Q5" s="473"/>
      <c r="R5" s="468" t="str">
        <f>IF('別紙様式2-3（個表） '!P17="","",'別紙様式2-3（個表） '!P17)</f>
        <v/>
      </c>
      <c r="S5" s="486" t="str">
        <f>IF('別紙様式2-3（個表） '!O17="","",'別紙様式2-3（個表） '!O17)</f>
        <v>令和７年12月</v>
      </c>
      <c r="T5" s="466" t="e">
        <f t="shared" si="0"/>
        <v>#N/A</v>
      </c>
      <c r="U5" s="466" t="str">
        <f>IF('別紙様式2-3（個表） '!M17="","",'別紙様式2-3（個表） '!M17)</f>
        <v/>
      </c>
      <c r="V5" s="469" t="s">
        <v>2538</v>
      </c>
      <c r="W5" s="469" t="s">
        <v>2542</v>
      </c>
    </row>
    <row r="6" spans="1:23" ht="18" customHeight="1">
      <c r="A6" s="464"/>
      <c r="B6" s="470"/>
      <c r="C6" s="464">
        <v>4</v>
      </c>
      <c r="D6" s="471"/>
      <c r="E6" s="472"/>
      <c r="F6" s="472"/>
      <c r="G6" s="472"/>
      <c r="H6" s="472"/>
      <c r="I6" s="472"/>
      <c r="J6" s="472"/>
      <c r="K6" s="472"/>
      <c r="L6" s="466" t="str">
        <f>IF(基本情報入力シート!B61="","",基本情報入力シート!B61)</f>
        <v/>
      </c>
      <c r="M6" s="484" t="str">
        <f>IF(基本情報入力シート!AC61="","",基本情報入力シート!AC61)</f>
        <v/>
      </c>
      <c r="N6" s="466" t="str">
        <f>IF(基本情報入力シート!Z61="","",基本情報入力シート!Z61)</f>
        <v/>
      </c>
      <c r="O6" s="466" t="str">
        <f>IF(基本情報入力シート!W61="","",基本情報入力シート!W61)</f>
        <v/>
      </c>
      <c r="P6" s="472"/>
      <c r="Q6" s="473"/>
      <c r="R6" s="468" t="str">
        <f>IF('別紙様式2-3（個表） '!P18="","",'別紙様式2-3（個表） '!P18)</f>
        <v/>
      </c>
      <c r="S6" s="486" t="str">
        <f>IF('別紙様式2-3（個表） '!O18="","",'別紙様式2-3（個表） '!O18)</f>
        <v>令和７年12月</v>
      </c>
      <c r="T6" s="466" t="e">
        <f t="shared" si="0"/>
        <v>#N/A</v>
      </c>
      <c r="U6" s="466" t="str">
        <f>IF('別紙様式2-3（個表） '!M18="","",'別紙様式2-3（個表） '!M18)</f>
        <v/>
      </c>
    </row>
    <row r="7" spans="1:23" ht="18" customHeight="1">
      <c r="A7" s="464"/>
      <c r="B7" s="470"/>
      <c r="C7" s="464">
        <v>5</v>
      </c>
      <c r="D7" s="471"/>
      <c r="E7" s="472"/>
      <c r="F7" s="472"/>
      <c r="G7" s="472"/>
      <c r="H7" s="472"/>
      <c r="I7" s="472"/>
      <c r="J7" s="472"/>
      <c r="K7" s="472"/>
      <c r="L7" s="466" t="str">
        <f>IF(基本情報入力シート!B62="","",基本情報入力シート!B62)</f>
        <v/>
      </c>
      <c r="M7" s="484" t="str">
        <f>IF(基本情報入力シート!AC62="","",基本情報入力シート!AC62)</f>
        <v/>
      </c>
      <c r="N7" s="466" t="str">
        <f>IF(基本情報入力シート!Z62="","",基本情報入力シート!Z62)</f>
        <v/>
      </c>
      <c r="O7" s="466" t="str">
        <f>IF(基本情報入力シート!W62="","",基本情報入力シート!W62)</f>
        <v/>
      </c>
      <c r="P7" s="472"/>
      <c r="Q7" s="473"/>
      <c r="R7" s="468" t="str">
        <f>IF('別紙様式2-3（個表） '!P19="","",'別紙様式2-3（個表） '!P19)</f>
        <v/>
      </c>
      <c r="S7" s="486" t="str">
        <f>IF('別紙様式2-3（個表） '!O19="","",'別紙様式2-3（個表） '!O19)</f>
        <v>令和７年12月</v>
      </c>
      <c r="T7" s="466" t="e">
        <f t="shared" si="0"/>
        <v>#N/A</v>
      </c>
      <c r="U7" s="466" t="str">
        <f>IF('別紙様式2-3（個表） '!M19="","",'別紙様式2-3（個表） '!M19)</f>
        <v/>
      </c>
    </row>
    <row r="8" spans="1:23" ht="18" customHeight="1">
      <c r="A8" s="464"/>
      <c r="B8" s="470"/>
      <c r="C8" s="464">
        <v>6</v>
      </c>
      <c r="D8" s="471"/>
      <c r="E8" s="472"/>
      <c r="F8" s="472"/>
      <c r="G8" s="472"/>
      <c r="H8" s="472"/>
      <c r="I8" s="472"/>
      <c r="J8" s="472"/>
      <c r="K8" s="472"/>
      <c r="L8" s="466" t="str">
        <f>IF(基本情報入力シート!B63="","",基本情報入力シート!B63)</f>
        <v/>
      </c>
      <c r="M8" s="484" t="str">
        <f>IF(基本情報入力シート!AC63="","",基本情報入力シート!AC63)</f>
        <v/>
      </c>
      <c r="N8" s="466" t="str">
        <f>IF(基本情報入力シート!Z63="","",基本情報入力シート!Z63)</f>
        <v/>
      </c>
      <c r="O8" s="466" t="str">
        <f>IF(基本情報入力シート!W63="","",基本情報入力シート!W63)</f>
        <v/>
      </c>
      <c r="P8" s="472"/>
      <c r="Q8" s="473"/>
      <c r="R8" s="468" t="str">
        <f>IF('別紙様式2-3（個表） '!P20="","",'別紙様式2-3（個表） '!P20)</f>
        <v/>
      </c>
      <c r="S8" s="486" t="str">
        <f>IF('別紙様式2-3（個表） '!O20="","",'別紙様式2-3（個表） '!O20)</f>
        <v>令和７年12月</v>
      </c>
      <c r="T8" s="466" t="e">
        <f t="shared" si="0"/>
        <v>#N/A</v>
      </c>
      <c r="U8" s="466" t="str">
        <f>IF('別紙様式2-3（個表） '!M20="","",'別紙様式2-3（個表） '!M20)</f>
        <v/>
      </c>
    </row>
    <row r="9" spans="1:23" ht="18" customHeight="1">
      <c r="A9" s="464"/>
      <c r="B9" s="470"/>
      <c r="C9" s="464">
        <v>7</v>
      </c>
      <c r="D9" s="471"/>
      <c r="E9" s="472"/>
      <c r="F9" s="472"/>
      <c r="G9" s="472"/>
      <c r="H9" s="472"/>
      <c r="I9" s="472"/>
      <c r="J9" s="472"/>
      <c r="K9" s="472"/>
      <c r="L9" s="466" t="str">
        <f>IF(基本情報入力シート!B64="","",基本情報入力シート!B64)</f>
        <v/>
      </c>
      <c r="M9" s="484" t="str">
        <f>IF(基本情報入力シート!AC64="","",基本情報入力シート!AC64)</f>
        <v/>
      </c>
      <c r="N9" s="466" t="str">
        <f>IF(基本情報入力シート!Z64="","",基本情報入力シート!Z64)</f>
        <v/>
      </c>
      <c r="O9" s="466" t="str">
        <f>IF(基本情報入力シート!W64="","",基本情報入力シート!W64)</f>
        <v/>
      </c>
      <c r="P9" s="472"/>
      <c r="Q9" s="473"/>
      <c r="R9" s="468" t="str">
        <f>IF('別紙様式2-3（個表） '!P21="","",'別紙様式2-3（個表） '!P21)</f>
        <v/>
      </c>
      <c r="S9" s="486" t="str">
        <f>IF('別紙様式2-3（個表） '!O21="","",'別紙様式2-3（個表） '!O21)</f>
        <v>令和７年12月</v>
      </c>
      <c r="T9" s="466" t="e">
        <f t="shared" si="0"/>
        <v>#N/A</v>
      </c>
      <c r="U9" s="466" t="str">
        <f>IF('別紙様式2-3（個表） '!M21="","",'別紙様式2-3（個表） '!M21)</f>
        <v/>
      </c>
    </row>
    <row r="10" spans="1:23" ht="18" customHeight="1">
      <c r="A10" s="464"/>
      <c r="B10" s="470"/>
      <c r="C10" s="464">
        <v>8</v>
      </c>
      <c r="D10" s="471"/>
      <c r="E10" s="472"/>
      <c r="F10" s="472"/>
      <c r="G10" s="472"/>
      <c r="H10" s="472"/>
      <c r="I10" s="472"/>
      <c r="J10" s="472"/>
      <c r="K10" s="472"/>
      <c r="L10" s="466" t="str">
        <f>IF(基本情報入力シート!B65="","",基本情報入力シート!B65)</f>
        <v/>
      </c>
      <c r="M10" s="484" t="str">
        <f>IF(基本情報入力シート!AC65="","",基本情報入力シート!AC65)</f>
        <v/>
      </c>
      <c r="N10" s="466" t="str">
        <f>IF(基本情報入力シート!Z65="","",基本情報入力シート!Z65)</f>
        <v/>
      </c>
      <c r="O10" s="466" t="str">
        <f>IF(基本情報入力シート!W65="","",基本情報入力シート!W65)</f>
        <v/>
      </c>
      <c r="P10" s="472"/>
      <c r="Q10" s="473"/>
      <c r="R10" s="468" t="str">
        <f>IF('別紙様式2-3（個表） '!P22="","",'別紙様式2-3（個表） '!P22)</f>
        <v/>
      </c>
      <c r="S10" s="486" t="str">
        <f>IF('別紙様式2-3（個表） '!O22="","",'別紙様式2-3（個表） '!O22)</f>
        <v>令和７年12月</v>
      </c>
      <c r="T10" s="466" t="e">
        <f t="shared" si="0"/>
        <v>#N/A</v>
      </c>
      <c r="U10" s="466" t="str">
        <f>IF('別紙様式2-3（個表） '!M22="","",'別紙様式2-3（個表） '!M22)</f>
        <v/>
      </c>
    </row>
    <row r="11" spans="1:23" ht="18" customHeight="1">
      <c r="A11" s="464"/>
      <c r="B11" s="470"/>
      <c r="C11" s="464">
        <v>9</v>
      </c>
      <c r="D11" s="471"/>
      <c r="E11" s="472"/>
      <c r="F11" s="472"/>
      <c r="G11" s="472"/>
      <c r="H11" s="472"/>
      <c r="I11" s="472"/>
      <c r="J11" s="472"/>
      <c r="K11" s="472"/>
      <c r="L11" s="466" t="str">
        <f>IF(基本情報入力シート!B66="","",基本情報入力シート!B66)</f>
        <v/>
      </c>
      <c r="M11" s="484" t="str">
        <f>IF(基本情報入力シート!AC66="","",基本情報入力シート!AC66)</f>
        <v/>
      </c>
      <c r="N11" s="466" t="str">
        <f>IF(基本情報入力シート!Z66="","",基本情報入力シート!Z66)</f>
        <v/>
      </c>
      <c r="O11" s="466" t="str">
        <f>IF(基本情報入力シート!W66="","",基本情報入力シート!W66)</f>
        <v/>
      </c>
      <c r="P11" s="472"/>
      <c r="Q11" s="473"/>
      <c r="R11" s="468" t="str">
        <f>IF('別紙様式2-3（個表） '!P23="","",'別紙様式2-3（個表） '!P23)</f>
        <v/>
      </c>
      <c r="S11" s="486" t="str">
        <f>IF('別紙様式2-3（個表） '!O23="","",'別紙様式2-3（個表） '!O23)</f>
        <v>令和７年12月</v>
      </c>
      <c r="T11" s="466" t="e">
        <f t="shared" si="0"/>
        <v>#N/A</v>
      </c>
      <c r="U11" s="466" t="str">
        <f>IF('別紙様式2-3（個表） '!M23="","",'別紙様式2-3（個表） '!M23)</f>
        <v/>
      </c>
    </row>
    <row r="12" spans="1:23" ht="18" customHeight="1">
      <c r="A12" s="464"/>
      <c r="B12" s="470"/>
      <c r="C12" s="464">
        <v>10</v>
      </c>
      <c r="D12" s="471"/>
      <c r="E12" s="472"/>
      <c r="F12" s="472"/>
      <c r="G12" s="472"/>
      <c r="H12" s="472"/>
      <c r="I12" s="472"/>
      <c r="J12" s="472"/>
      <c r="K12" s="472"/>
      <c r="L12" s="466" t="str">
        <f>IF(基本情報入力シート!B67="","",基本情報入力シート!B67)</f>
        <v/>
      </c>
      <c r="M12" s="484" t="str">
        <f>IF(基本情報入力シート!AC67="","",基本情報入力シート!AC67)</f>
        <v/>
      </c>
      <c r="N12" s="466" t="str">
        <f>IF(基本情報入力シート!Z67="","",基本情報入力シート!Z67)</f>
        <v/>
      </c>
      <c r="O12" s="466" t="str">
        <f>IF(基本情報入力シート!W67="","",基本情報入力シート!W67)</f>
        <v/>
      </c>
      <c r="P12" s="472"/>
      <c r="Q12" s="473"/>
      <c r="R12" s="468" t="str">
        <f>IF('別紙様式2-3（個表） '!P24="","",'別紙様式2-3（個表） '!P24)</f>
        <v/>
      </c>
      <c r="S12" s="486" t="str">
        <f>IF('別紙様式2-3（個表） '!O24="","",'別紙様式2-3（個表） '!O24)</f>
        <v>令和７年12月</v>
      </c>
      <c r="T12" s="466" t="e">
        <f t="shared" si="0"/>
        <v>#N/A</v>
      </c>
      <c r="U12" s="466" t="str">
        <f>IF('別紙様式2-3（個表） '!M24="","",'別紙様式2-3（個表） '!M24)</f>
        <v/>
      </c>
    </row>
    <row r="13" spans="1:23" ht="18" customHeight="1">
      <c r="A13" s="464"/>
      <c r="B13" s="470"/>
      <c r="C13" s="464">
        <v>11</v>
      </c>
      <c r="D13" s="471"/>
      <c r="E13" s="472"/>
      <c r="F13" s="472"/>
      <c r="G13" s="472"/>
      <c r="H13" s="472"/>
      <c r="I13" s="472"/>
      <c r="J13" s="472"/>
      <c r="K13" s="472"/>
      <c r="L13" s="466" t="str">
        <f>IF(基本情報入力シート!B68="","",基本情報入力シート!B68)</f>
        <v/>
      </c>
      <c r="M13" s="484" t="str">
        <f>IF(基本情報入力シート!AC68="","",基本情報入力シート!AC68)</f>
        <v/>
      </c>
      <c r="N13" s="466" t="str">
        <f>IF(基本情報入力シート!Z68="","",基本情報入力シート!Z68)</f>
        <v/>
      </c>
      <c r="O13" s="466" t="str">
        <f>IF(基本情報入力シート!W68="","",基本情報入力シート!W68)</f>
        <v/>
      </c>
      <c r="P13" s="472"/>
      <c r="Q13" s="473"/>
      <c r="R13" s="468" t="str">
        <f>IF('別紙様式2-3（個表） '!P25="","",'別紙様式2-3（個表） '!P25)</f>
        <v/>
      </c>
      <c r="S13" s="486" t="str">
        <f>IF('別紙様式2-3（個表） '!O25="","",'別紙様式2-3（個表） '!O25)</f>
        <v>令和７年12月</v>
      </c>
      <c r="T13" s="466" t="e">
        <f t="shared" si="0"/>
        <v>#N/A</v>
      </c>
      <c r="U13" s="466" t="str">
        <f>IF('別紙様式2-3（個表） '!M25="","",'別紙様式2-3（個表） '!M25)</f>
        <v/>
      </c>
    </row>
    <row r="14" spans="1:23" ht="18" customHeight="1">
      <c r="A14" s="464"/>
      <c r="B14" s="470"/>
      <c r="C14" s="464">
        <v>12</v>
      </c>
      <c r="D14" s="471"/>
      <c r="E14" s="472"/>
      <c r="F14" s="472"/>
      <c r="G14" s="472"/>
      <c r="H14" s="472"/>
      <c r="I14" s="472"/>
      <c r="J14" s="472"/>
      <c r="K14" s="472"/>
      <c r="L14" s="466" t="str">
        <f>IF(基本情報入力シート!B69="","",基本情報入力シート!B69)</f>
        <v/>
      </c>
      <c r="M14" s="484" t="str">
        <f>IF(基本情報入力シート!AC69="","",基本情報入力シート!AC69)</f>
        <v/>
      </c>
      <c r="N14" s="466" t="str">
        <f>IF(基本情報入力シート!Z69="","",基本情報入力シート!Z69)</f>
        <v/>
      </c>
      <c r="O14" s="466" t="str">
        <f>IF(基本情報入力シート!W69="","",基本情報入力シート!W69)</f>
        <v/>
      </c>
      <c r="P14" s="472"/>
      <c r="Q14" s="473"/>
      <c r="R14" s="468" t="str">
        <f>IF('別紙様式2-3（個表） '!P26="","",'別紙様式2-3（個表） '!P26)</f>
        <v/>
      </c>
      <c r="S14" s="486" t="str">
        <f>IF('別紙様式2-3（個表） '!O26="","",'別紙様式2-3（個表） '!O26)</f>
        <v>令和７年12月</v>
      </c>
      <c r="T14" s="466" t="e">
        <f t="shared" si="0"/>
        <v>#N/A</v>
      </c>
      <c r="U14" s="466" t="str">
        <f>IF('別紙様式2-3（個表） '!M26="","",'別紙様式2-3（個表） '!M26)</f>
        <v/>
      </c>
    </row>
    <row r="15" spans="1:23" ht="18" customHeight="1">
      <c r="A15" s="464"/>
      <c r="B15" s="470"/>
      <c r="C15" s="464">
        <v>13</v>
      </c>
      <c r="D15" s="471"/>
      <c r="E15" s="472"/>
      <c r="F15" s="472"/>
      <c r="G15" s="472"/>
      <c r="H15" s="472"/>
      <c r="I15" s="472"/>
      <c r="J15" s="472"/>
      <c r="K15" s="472"/>
      <c r="L15" s="466" t="str">
        <f>IF(基本情報入力シート!B70="","",基本情報入力シート!B70)</f>
        <v/>
      </c>
      <c r="M15" s="484" t="str">
        <f>IF(基本情報入力シート!AC70="","",基本情報入力シート!AC70)</f>
        <v/>
      </c>
      <c r="N15" s="466" t="str">
        <f>IF(基本情報入力シート!Z70="","",基本情報入力シート!Z70)</f>
        <v/>
      </c>
      <c r="O15" s="466" t="str">
        <f>IF(基本情報入力シート!W70="","",基本情報入力シート!W70)</f>
        <v/>
      </c>
      <c r="P15" s="472"/>
      <c r="Q15" s="473"/>
      <c r="R15" s="468" t="str">
        <f>IF('別紙様式2-3（個表） '!P27="","",'別紙様式2-3（個表） '!P27)</f>
        <v/>
      </c>
      <c r="S15" s="486" t="str">
        <f>IF('別紙様式2-3（個表） '!O27="","",'別紙様式2-3（個表） '!O27)</f>
        <v>令和７年12月</v>
      </c>
      <c r="T15" s="466" t="e">
        <f t="shared" si="0"/>
        <v>#N/A</v>
      </c>
      <c r="U15" s="466" t="str">
        <f>IF('別紙様式2-3（個表） '!M27="","",'別紙様式2-3（個表） '!M27)</f>
        <v/>
      </c>
    </row>
    <row r="16" spans="1:23" ht="18" customHeight="1">
      <c r="A16" s="464"/>
      <c r="B16" s="470"/>
      <c r="C16" s="464">
        <v>14</v>
      </c>
      <c r="D16" s="471"/>
      <c r="E16" s="472"/>
      <c r="F16" s="472"/>
      <c r="G16" s="472"/>
      <c r="H16" s="472"/>
      <c r="I16" s="472"/>
      <c r="J16" s="472"/>
      <c r="K16" s="472"/>
      <c r="L16" s="466" t="str">
        <f>IF(基本情報入力シート!B71="","",基本情報入力シート!B71)</f>
        <v/>
      </c>
      <c r="M16" s="484" t="str">
        <f>IF(基本情報入力シート!AC71="","",基本情報入力シート!AC71)</f>
        <v/>
      </c>
      <c r="N16" s="466" t="str">
        <f>IF(基本情報入力シート!Z71="","",基本情報入力シート!Z71)</f>
        <v/>
      </c>
      <c r="O16" s="466" t="str">
        <f>IF(基本情報入力シート!W71="","",基本情報入力シート!W71)</f>
        <v/>
      </c>
      <c r="P16" s="472"/>
      <c r="Q16" s="473"/>
      <c r="R16" s="468" t="str">
        <f>IF('別紙様式2-3（個表） '!P28="","",'別紙様式2-3（個表） '!P28)</f>
        <v/>
      </c>
      <c r="S16" s="486" t="str">
        <f>IF('別紙様式2-3（個表） '!O28="","",'別紙様式2-3（個表） '!O28)</f>
        <v>令和７年12月</v>
      </c>
      <c r="T16" s="466" t="e">
        <f t="shared" si="0"/>
        <v>#N/A</v>
      </c>
      <c r="U16" s="466" t="str">
        <f>IF('別紙様式2-3（個表） '!M28="","",'別紙様式2-3（個表） '!M28)</f>
        <v/>
      </c>
    </row>
    <row r="17" spans="1:21" ht="18" customHeight="1">
      <c r="A17" s="464"/>
      <c r="B17" s="470"/>
      <c r="C17" s="464">
        <v>15</v>
      </c>
      <c r="D17" s="471"/>
      <c r="E17" s="472"/>
      <c r="F17" s="472"/>
      <c r="G17" s="472"/>
      <c r="H17" s="472"/>
      <c r="I17" s="472"/>
      <c r="J17" s="472"/>
      <c r="K17" s="472"/>
      <c r="L17" s="466" t="str">
        <f>IF(基本情報入力シート!B72="","",基本情報入力シート!B72)</f>
        <v/>
      </c>
      <c r="M17" s="484" t="str">
        <f>IF(基本情報入力シート!AC72="","",基本情報入力シート!AC72)</f>
        <v/>
      </c>
      <c r="N17" s="466" t="str">
        <f>IF(基本情報入力シート!Z72="","",基本情報入力シート!Z72)</f>
        <v/>
      </c>
      <c r="O17" s="466" t="str">
        <f>IF(基本情報入力シート!W72="","",基本情報入力シート!W72)</f>
        <v/>
      </c>
      <c r="P17" s="472"/>
      <c r="Q17" s="473"/>
      <c r="R17" s="468" t="str">
        <f>IF('別紙様式2-3（個表） '!P29="","",'別紙様式2-3（個表） '!P29)</f>
        <v/>
      </c>
      <c r="S17" s="486" t="str">
        <f>IF('別紙様式2-3（個表） '!O29="","",'別紙様式2-3（個表） '!O29)</f>
        <v>令和７年12月</v>
      </c>
      <c r="T17" s="466" t="e">
        <f t="shared" si="0"/>
        <v>#N/A</v>
      </c>
      <c r="U17" s="466" t="str">
        <f>IF('別紙様式2-3（個表） '!M29="","",'別紙様式2-3（個表） '!M29)</f>
        <v/>
      </c>
    </row>
    <row r="18" spans="1:21" ht="18" customHeight="1">
      <c r="A18" s="464"/>
      <c r="B18" s="470"/>
      <c r="C18" s="464">
        <v>16</v>
      </c>
      <c r="D18" s="471"/>
      <c r="E18" s="472"/>
      <c r="F18" s="472"/>
      <c r="G18" s="472"/>
      <c r="H18" s="472"/>
      <c r="I18" s="472"/>
      <c r="J18" s="472"/>
      <c r="K18" s="472"/>
      <c r="L18" s="466" t="str">
        <f>IF(基本情報入力シート!B73="","",基本情報入力シート!B73)</f>
        <v/>
      </c>
      <c r="M18" s="484" t="str">
        <f>IF(基本情報入力シート!AC73="","",基本情報入力シート!AC73)</f>
        <v/>
      </c>
      <c r="N18" s="466" t="str">
        <f>IF(基本情報入力シート!Z73="","",基本情報入力シート!Z73)</f>
        <v/>
      </c>
      <c r="O18" s="466" t="str">
        <f>IF(基本情報入力シート!W73="","",基本情報入力シート!W73)</f>
        <v/>
      </c>
      <c r="P18" s="472"/>
      <c r="Q18" s="473"/>
      <c r="R18" s="468" t="str">
        <f>IF('別紙様式2-3（個表） '!P30="","",'別紙様式2-3（個表） '!P30)</f>
        <v/>
      </c>
      <c r="S18" s="486" t="str">
        <f>IF('別紙様式2-3（個表） '!O30="","",'別紙様式2-3（個表） '!O30)</f>
        <v>令和７年12月</v>
      </c>
      <c r="T18" s="466" t="e">
        <f t="shared" si="0"/>
        <v>#N/A</v>
      </c>
      <c r="U18" s="466" t="str">
        <f>IF('別紙様式2-3（個表） '!M30="","",'別紙様式2-3（個表） '!M30)</f>
        <v/>
      </c>
    </row>
    <row r="19" spans="1:21" ht="18" customHeight="1">
      <c r="A19" s="464"/>
      <c r="B19" s="470"/>
      <c r="C19" s="464">
        <v>17</v>
      </c>
      <c r="D19" s="471"/>
      <c r="E19" s="472"/>
      <c r="F19" s="472"/>
      <c r="G19" s="472"/>
      <c r="H19" s="472"/>
      <c r="I19" s="472"/>
      <c r="J19" s="472"/>
      <c r="K19" s="472"/>
      <c r="L19" s="466" t="str">
        <f>IF(基本情報入力シート!B74="","",基本情報入力シート!B74)</f>
        <v/>
      </c>
      <c r="M19" s="484" t="str">
        <f>IF(基本情報入力シート!AC74="","",基本情報入力シート!AC74)</f>
        <v/>
      </c>
      <c r="N19" s="466" t="str">
        <f>IF(基本情報入力シート!Z74="","",基本情報入力シート!Z74)</f>
        <v/>
      </c>
      <c r="O19" s="466" t="str">
        <f>IF(基本情報入力シート!W74="","",基本情報入力シート!W74)</f>
        <v/>
      </c>
      <c r="P19" s="472"/>
      <c r="Q19" s="473"/>
      <c r="R19" s="468" t="str">
        <f>IF('別紙様式2-3（個表） '!P31="","",'別紙様式2-3（個表） '!P31)</f>
        <v/>
      </c>
      <c r="S19" s="486" t="str">
        <f>IF('別紙様式2-3（個表） '!O31="","",'別紙様式2-3（個表） '!O31)</f>
        <v>令和７年12月</v>
      </c>
      <c r="T19" s="466" t="e">
        <f t="shared" si="0"/>
        <v>#N/A</v>
      </c>
      <c r="U19" s="466" t="str">
        <f>IF('別紙様式2-3（個表） '!M31="","",'別紙様式2-3（個表） '!M31)</f>
        <v/>
      </c>
    </row>
    <row r="20" spans="1:21" ht="18" customHeight="1">
      <c r="A20" s="464"/>
      <c r="B20" s="470"/>
      <c r="C20" s="464">
        <v>18</v>
      </c>
      <c r="D20" s="471"/>
      <c r="E20" s="472"/>
      <c r="F20" s="472"/>
      <c r="G20" s="472"/>
      <c r="H20" s="472"/>
      <c r="I20" s="472"/>
      <c r="J20" s="472"/>
      <c r="K20" s="472"/>
      <c r="L20" s="466" t="str">
        <f>IF(基本情報入力シート!B75="","",基本情報入力シート!B75)</f>
        <v/>
      </c>
      <c r="M20" s="484" t="str">
        <f>IF(基本情報入力シート!AC75="","",基本情報入力シート!AC75)</f>
        <v/>
      </c>
      <c r="N20" s="466" t="str">
        <f>IF(基本情報入力シート!Z75="","",基本情報入力シート!Z75)</f>
        <v/>
      </c>
      <c r="O20" s="466" t="str">
        <f>IF(基本情報入力シート!W75="","",基本情報入力シート!W75)</f>
        <v/>
      </c>
      <c r="P20" s="472"/>
      <c r="Q20" s="473"/>
      <c r="R20" s="468" t="str">
        <f>IF('別紙様式2-3（個表） '!P32="","",'別紙様式2-3（個表） '!P32)</f>
        <v/>
      </c>
      <c r="S20" s="486" t="str">
        <f>IF('別紙様式2-3（個表） '!O32="","",'別紙様式2-3（個表） '!O32)</f>
        <v>令和７年12月</v>
      </c>
      <c r="T20" s="466" t="e">
        <f t="shared" si="0"/>
        <v>#N/A</v>
      </c>
      <c r="U20" s="466" t="str">
        <f>IF('別紙様式2-3（個表） '!M32="","",'別紙様式2-3（個表） '!M32)</f>
        <v/>
      </c>
    </row>
    <row r="21" spans="1:21" ht="18" customHeight="1">
      <c r="A21" s="464"/>
      <c r="B21" s="470"/>
      <c r="C21" s="464">
        <v>19</v>
      </c>
      <c r="D21" s="471"/>
      <c r="E21" s="472"/>
      <c r="F21" s="472"/>
      <c r="G21" s="472"/>
      <c r="H21" s="472"/>
      <c r="I21" s="472"/>
      <c r="J21" s="472"/>
      <c r="K21" s="472"/>
      <c r="L21" s="466" t="str">
        <f>IF(基本情報入力シート!B76="","",基本情報入力シート!B76)</f>
        <v/>
      </c>
      <c r="M21" s="484" t="str">
        <f>IF(基本情報入力シート!AC76="","",基本情報入力シート!AC76)</f>
        <v/>
      </c>
      <c r="N21" s="466" t="str">
        <f>IF(基本情報入力シート!Z76="","",基本情報入力シート!Z76)</f>
        <v/>
      </c>
      <c r="O21" s="466" t="str">
        <f>IF(基本情報入力シート!W76="","",基本情報入力シート!W76)</f>
        <v/>
      </c>
      <c r="P21" s="472"/>
      <c r="Q21" s="473"/>
      <c r="R21" s="468" t="str">
        <f>IF('別紙様式2-3（個表） '!P33="","",'別紙様式2-3（個表） '!P33)</f>
        <v/>
      </c>
      <c r="S21" s="486" t="str">
        <f>IF('別紙様式2-3（個表） '!O33="","",'別紙様式2-3（個表） '!O33)</f>
        <v>令和７年12月</v>
      </c>
      <c r="T21" s="466" t="e">
        <f t="shared" si="0"/>
        <v>#N/A</v>
      </c>
      <c r="U21" s="466" t="str">
        <f>IF('別紙様式2-3（個表） '!M33="","",'別紙様式2-3（個表） '!M33)</f>
        <v/>
      </c>
    </row>
    <row r="22" spans="1:21" ht="18" customHeight="1">
      <c r="A22" s="464"/>
      <c r="B22" s="470"/>
      <c r="C22" s="464">
        <v>20</v>
      </c>
      <c r="D22" s="471"/>
      <c r="E22" s="472"/>
      <c r="F22" s="472"/>
      <c r="G22" s="472"/>
      <c r="H22" s="472"/>
      <c r="I22" s="472"/>
      <c r="J22" s="472"/>
      <c r="K22" s="472"/>
      <c r="L22" s="466" t="str">
        <f>IF(基本情報入力シート!B77="","",基本情報入力シート!B77)</f>
        <v/>
      </c>
      <c r="M22" s="484" t="str">
        <f>IF(基本情報入力シート!AC77="","",基本情報入力シート!AC77)</f>
        <v/>
      </c>
      <c r="N22" s="466" t="str">
        <f>IF(基本情報入力シート!Z77="","",基本情報入力シート!Z77)</f>
        <v/>
      </c>
      <c r="O22" s="466" t="str">
        <f>IF(基本情報入力シート!W77="","",基本情報入力シート!W77)</f>
        <v/>
      </c>
      <c r="P22" s="472"/>
      <c r="Q22" s="473"/>
      <c r="R22" s="468" t="str">
        <f>IF('別紙様式2-3（個表） '!P34="","",'別紙様式2-3（個表） '!P34)</f>
        <v/>
      </c>
      <c r="S22" s="486" t="str">
        <f>IF('別紙様式2-3（個表） '!O34="","",'別紙様式2-3（個表） '!O34)</f>
        <v>令和７年12月</v>
      </c>
      <c r="T22" s="466" t="e">
        <f t="shared" si="0"/>
        <v>#N/A</v>
      </c>
      <c r="U22" s="466" t="str">
        <f>IF('別紙様式2-3（個表） '!M34="","",'別紙様式2-3（個表） '!M34)</f>
        <v/>
      </c>
    </row>
    <row r="23" spans="1:21" ht="18" customHeight="1">
      <c r="A23" s="464"/>
      <c r="B23" s="470"/>
      <c r="C23" s="464">
        <v>21</v>
      </c>
      <c r="D23" s="471"/>
      <c r="E23" s="472"/>
      <c r="F23" s="472"/>
      <c r="G23" s="472"/>
      <c r="H23" s="472"/>
      <c r="I23" s="472"/>
      <c r="J23" s="472"/>
      <c r="K23" s="472"/>
      <c r="L23" s="466" t="str">
        <f>IF(基本情報入力シート!B78="","",基本情報入力シート!B78)</f>
        <v/>
      </c>
      <c r="M23" s="484" t="str">
        <f>IF(基本情報入力シート!AC78="","",基本情報入力シート!AC78)</f>
        <v/>
      </c>
      <c r="N23" s="466" t="str">
        <f>IF(基本情報入力シート!Z78="","",基本情報入力シート!Z78)</f>
        <v/>
      </c>
      <c r="O23" s="466" t="str">
        <f>IF(基本情報入力シート!W78="","",基本情報入力シート!W78)</f>
        <v/>
      </c>
      <c r="P23" s="472"/>
      <c r="Q23" s="473"/>
      <c r="R23" s="468" t="str">
        <f>IF('別紙様式2-3（個表） '!P35="","",'別紙様式2-3（個表） '!P35)</f>
        <v/>
      </c>
      <c r="S23" s="486" t="str">
        <f>IF('別紙様式2-3（個表） '!O35="","",'別紙様式2-3（個表） '!O35)</f>
        <v>令和７年12月</v>
      </c>
      <c r="T23" s="466" t="e">
        <f t="shared" si="0"/>
        <v>#N/A</v>
      </c>
      <c r="U23" s="466" t="str">
        <f>IF('別紙様式2-3（個表） '!M35="","",'別紙様式2-3（個表） '!M35)</f>
        <v/>
      </c>
    </row>
    <row r="24" spans="1:21" ht="18" customHeight="1">
      <c r="A24" s="464"/>
      <c r="B24" s="470"/>
      <c r="C24" s="464">
        <v>22</v>
      </c>
      <c r="D24" s="471"/>
      <c r="E24" s="472"/>
      <c r="F24" s="472"/>
      <c r="G24" s="472"/>
      <c r="H24" s="472"/>
      <c r="I24" s="472"/>
      <c r="J24" s="472"/>
      <c r="K24" s="472"/>
      <c r="L24" s="466" t="str">
        <f>IF(基本情報入力シート!B79="","",基本情報入力シート!B79)</f>
        <v/>
      </c>
      <c r="M24" s="484" t="str">
        <f>IF(基本情報入力シート!AC79="","",基本情報入力シート!AC79)</f>
        <v/>
      </c>
      <c r="N24" s="466" t="str">
        <f>IF(基本情報入力シート!Z79="","",基本情報入力シート!Z79)</f>
        <v/>
      </c>
      <c r="O24" s="466" t="str">
        <f>IF(基本情報入力シート!W79="","",基本情報入力シート!W79)</f>
        <v/>
      </c>
      <c r="P24" s="472"/>
      <c r="Q24" s="473"/>
      <c r="R24" s="468" t="str">
        <f>IF('別紙様式2-3（個表） '!P36="","",'別紙様式2-3（個表） '!P36)</f>
        <v/>
      </c>
      <c r="S24" s="486" t="str">
        <f>IF('別紙様式2-3（個表） '!O36="","",'別紙様式2-3（個表） '!O36)</f>
        <v>令和７年12月</v>
      </c>
      <c r="T24" s="466" t="e">
        <f t="shared" si="0"/>
        <v>#N/A</v>
      </c>
      <c r="U24" s="466" t="str">
        <f>IF('別紙様式2-3（個表） '!M36="","",'別紙様式2-3（個表） '!M36)</f>
        <v/>
      </c>
    </row>
    <row r="25" spans="1:21" ht="18" customHeight="1">
      <c r="A25" s="464"/>
      <c r="B25" s="470"/>
      <c r="C25" s="464">
        <v>23</v>
      </c>
      <c r="D25" s="471"/>
      <c r="E25" s="472"/>
      <c r="F25" s="472"/>
      <c r="G25" s="472"/>
      <c r="H25" s="472"/>
      <c r="I25" s="472"/>
      <c r="J25" s="472"/>
      <c r="K25" s="472"/>
      <c r="L25" s="466" t="str">
        <f>IF(基本情報入力シート!B80="","",基本情報入力シート!B80)</f>
        <v/>
      </c>
      <c r="M25" s="484" t="str">
        <f>IF(基本情報入力シート!AC80="","",基本情報入力シート!AC80)</f>
        <v/>
      </c>
      <c r="N25" s="466" t="str">
        <f>IF(基本情報入力シート!Z80="","",基本情報入力シート!Z80)</f>
        <v/>
      </c>
      <c r="O25" s="466" t="str">
        <f>IF(基本情報入力シート!W80="","",基本情報入力シート!W80)</f>
        <v/>
      </c>
      <c r="P25" s="472"/>
      <c r="Q25" s="473"/>
      <c r="R25" s="468" t="str">
        <f>IF('別紙様式2-3（個表） '!P37="","",'別紙様式2-3（個表） '!P37)</f>
        <v/>
      </c>
      <c r="S25" s="486" t="str">
        <f>IF('別紙様式2-3（個表） '!O37="","",'別紙様式2-3（個表） '!O37)</f>
        <v>令和７年12月</v>
      </c>
      <c r="T25" s="466" t="e">
        <f t="shared" si="0"/>
        <v>#N/A</v>
      </c>
      <c r="U25" s="466" t="str">
        <f>IF('別紙様式2-3（個表） '!M37="","",'別紙様式2-3（個表） '!M37)</f>
        <v/>
      </c>
    </row>
    <row r="26" spans="1:21" ht="18" customHeight="1">
      <c r="A26" s="464"/>
      <c r="B26" s="470"/>
      <c r="C26" s="464">
        <v>24</v>
      </c>
      <c r="D26" s="471"/>
      <c r="E26" s="472"/>
      <c r="F26" s="472"/>
      <c r="G26" s="472"/>
      <c r="H26" s="472"/>
      <c r="I26" s="472"/>
      <c r="J26" s="472"/>
      <c r="K26" s="472"/>
      <c r="L26" s="466" t="str">
        <f>IF(基本情報入力シート!B81="","",基本情報入力シート!B81)</f>
        <v/>
      </c>
      <c r="M26" s="484" t="str">
        <f>IF(基本情報入力シート!AC81="","",基本情報入力シート!AC81)</f>
        <v/>
      </c>
      <c r="N26" s="466" t="str">
        <f>IF(基本情報入力シート!Z81="","",基本情報入力シート!Z81)</f>
        <v/>
      </c>
      <c r="O26" s="466" t="str">
        <f>IF(基本情報入力シート!W81="","",基本情報入力シート!W81)</f>
        <v/>
      </c>
      <c r="P26" s="472"/>
      <c r="Q26" s="473"/>
      <c r="R26" s="468" t="str">
        <f>IF('別紙様式2-3（個表） '!P38="","",'別紙様式2-3（個表） '!P38)</f>
        <v/>
      </c>
      <c r="S26" s="486" t="str">
        <f>IF('別紙様式2-3（個表） '!O38="","",'別紙様式2-3（個表） '!O38)</f>
        <v>令和７年12月</v>
      </c>
      <c r="T26" s="466" t="e">
        <f t="shared" si="0"/>
        <v>#N/A</v>
      </c>
      <c r="U26" s="466" t="str">
        <f>IF('別紙様式2-3（個表） '!M38="","",'別紙様式2-3（個表） '!M38)</f>
        <v/>
      </c>
    </row>
    <row r="27" spans="1:21" ht="18" customHeight="1">
      <c r="A27" s="464"/>
      <c r="B27" s="470"/>
      <c r="C27" s="464">
        <v>25</v>
      </c>
      <c r="D27" s="471"/>
      <c r="E27" s="472"/>
      <c r="F27" s="472"/>
      <c r="G27" s="472"/>
      <c r="H27" s="472"/>
      <c r="I27" s="472"/>
      <c r="J27" s="472"/>
      <c r="K27" s="472"/>
      <c r="L27" s="466" t="str">
        <f>IF(基本情報入力シート!B82="","",基本情報入力シート!B82)</f>
        <v/>
      </c>
      <c r="M27" s="484" t="str">
        <f>IF(基本情報入力シート!AC82="","",基本情報入力シート!AC82)</f>
        <v/>
      </c>
      <c r="N27" s="466" t="str">
        <f>IF(基本情報入力シート!Z82="","",基本情報入力シート!Z82)</f>
        <v/>
      </c>
      <c r="O27" s="466" t="str">
        <f>IF(基本情報入力シート!W82="","",基本情報入力シート!W82)</f>
        <v/>
      </c>
      <c r="P27" s="472"/>
      <c r="Q27" s="473"/>
      <c r="R27" s="468" t="str">
        <f>IF('別紙様式2-3（個表） '!P39="","",'別紙様式2-3（個表） '!P39)</f>
        <v/>
      </c>
      <c r="S27" s="486" t="str">
        <f>IF('別紙様式2-3（個表） '!O39="","",'別紙様式2-3（個表） '!O39)</f>
        <v>令和７年12月</v>
      </c>
      <c r="T27" s="466" t="e">
        <f t="shared" si="0"/>
        <v>#N/A</v>
      </c>
      <c r="U27" s="466" t="str">
        <f>IF('別紙様式2-3（個表） '!M39="","",'別紙様式2-3（個表） '!M39)</f>
        <v/>
      </c>
    </row>
    <row r="28" spans="1:21" ht="18" customHeight="1">
      <c r="A28" s="464"/>
      <c r="B28" s="470"/>
      <c r="C28" s="464">
        <v>26</v>
      </c>
      <c r="D28" s="471"/>
      <c r="E28" s="472"/>
      <c r="F28" s="472"/>
      <c r="G28" s="472"/>
      <c r="H28" s="472"/>
      <c r="I28" s="472"/>
      <c r="J28" s="472"/>
      <c r="K28" s="472"/>
      <c r="L28" s="466" t="str">
        <f>IF(基本情報入力シート!B83="","",基本情報入力シート!B83)</f>
        <v/>
      </c>
      <c r="M28" s="484" t="str">
        <f>IF(基本情報入力シート!AC83="","",基本情報入力シート!AC83)</f>
        <v/>
      </c>
      <c r="N28" s="466" t="str">
        <f>IF(基本情報入力シート!Z83="","",基本情報入力シート!Z83)</f>
        <v/>
      </c>
      <c r="O28" s="466" t="str">
        <f>IF(基本情報入力シート!W83="","",基本情報入力シート!W83)</f>
        <v/>
      </c>
      <c r="P28" s="472"/>
      <c r="Q28" s="473"/>
      <c r="R28" s="468" t="str">
        <f>IF('別紙様式2-3（個表） '!P40="","",'別紙様式2-3（個表） '!P40)</f>
        <v/>
      </c>
      <c r="S28" s="486" t="str">
        <f>IF('別紙様式2-3（個表） '!O40="","",'別紙様式2-3（個表） '!O40)</f>
        <v>令和７年12月</v>
      </c>
      <c r="T28" s="466" t="e">
        <f t="shared" si="0"/>
        <v>#N/A</v>
      </c>
      <c r="U28" s="466" t="str">
        <f>IF('別紙様式2-3（個表） '!M40="","",'別紙様式2-3（個表） '!M40)</f>
        <v/>
      </c>
    </row>
    <row r="29" spans="1:21" ht="18" customHeight="1">
      <c r="A29" s="464"/>
      <c r="B29" s="470"/>
      <c r="C29" s="464">
        <v>27</v>
      </c>
      <c r="D29" s="471"/>
      <c r="E29" s="472"/>
      <c r="F29" s="472"/>
      <c r="G29" s="472"/>
      <c r="H29" s="472"/>
      <c r="I29" s="472"/>
      <c r="J29" s="472"/>
      <c r="K29" s="472"/>
      <c r="L29" s="466" t="str">
        <f>IF(基本情報入力シート!B84="","",基本情報入力シート!B84)</f>
        <v/>
      </c>
      <c r="M29" s="484" t="str">
        <f>IF(基本情報入力シート!AC84="","",基本情報入力シート!AC84)</f>
        <v/>
      </c>
      <c r="N29" s="466" t="str">
        <f>IF(基本情報入力シート!Z84="","",基本情報入力シート!Z84)</f>
        <v/>
      </c>
      <c r="O29" s="466" t="str">
        <f>IF(基本情報入力シート!W84="","",基本情報入力シート!W84)</f>
        <v/>
      </c>
      <c r="P29" s="472"/>
      <c r="Q29" s="473"/>
      <c r="R29" s="468" t="str">
        <f>IF('別紙様式2-3（個表） '!P41="","",'別紙様式2-3（個表） '!P41)</f>
        <v/>
      </c>
      <c r="S29" s="486" t="str">
        <f>IF('別紙様式2-3（個表） '!O41="","",'別紙様式2-3（個表） '!O41)</f>
        <v>令和７年12月</v>
      </c>
      <c r="T29" s="466" t="e">
        <f t="shared" si="0"/>
        <v>#N/A</v>
      </c>
      <c r="U29" s="466" t="str">
        <f>IF('別紙様式2-3（個表） '!M41="","",'別紙様式2-3（個表） '!M41)</f>
        <v/>
      </c>
    </row>
    <row r="30" spans="1:21" ht="18" customHeight="1">
      <c r="A30" s="464"/>
      <c r="B30" s="470"/>
      <c r="C30" s="464">
        <v>28</v>
      </c>
      <c r="D30" s="471"/>
      <c r="E30" s="472"/>
      <c r="F30" s="472"/>
      <c r="G30" s="472"/>
      <c r="H30" s="472"/>
      <c r="I30" s="472"/>
      <c r="J30" s="472"/>
      <c r="K30" s="472"/>
      <c r="L30" s="466" t="str">
        <f>IF(基本情報入力シート!B85="","",基本情報入力シート!B85)</f>
        <v/>
      </c>
      <c r="M30" s="484" t="str">
        <f>IF(基本情報入力シート!AC85="","",基本情報入力シート!AC85)</f>
        <v/>
      </c>
      <c r="N30" s="466" t="str">
        <f>IF(基本情報入力シート!Z85="","",基本情報入力シート!Z85)</f>
        <v/>
      </c>
      <c r="O30" s="466" t="str">
        <f>IF(基本情報入力シート!W85="","",基本情報入力シート!W85)</f>
        <v/>
      </c>
      <c r="P30" s="472"/>
      <c r="Q30" s="473"/>
      <c r="R30" s="468" t="str">
        <f>IF('別紙様式2-3（個表） '!P42="","",'別紙様式2-3（個表） '!P42)</f>
        <v/>
      </c>
      <c r="S30" s="486" t="str">
        <f>IF('別紙様式2-3（個表） '!O42="","",'別紙様式2-3（個表） '!O42)</f>
        <v>令和７年12月</v>
      </c>
      <c r="T30" s="466" t="e">
        <f t="shared" si="0"/>
        <v>#N/A</v>
      </c>
      <c r="U30" s="466" t="str">
        <f>IF('別紙様式2-3（個表） '!M42="","",'別紙様式2-3（個表） '!M42)</f>
        <v/>
      </c>
    </row>
    <row r="31" spans="1:21" ht="18" customHeight="1">
      <c r="A31" s="464"/>
      <c r="B31" s="470"/>
      <c r="C31" s="464">
        <v>29</v>
      </c>
      <c r="D31" s="471"/>
      <c r="E31" s="472"/>
      <c r="F31" s="472"/>
      <c r="G31" s="472"/>
      <c r="H31" s="472"/>
      <c r="I31" s="472"/>
      <c r="J31" s="472"/>
      <c r="K31" s="472"/>
      <c r="L31" s="466" t="str">
        <f>IF(基本情報入力シート!B86="","",基本情報入力シート!B86)</f>
        <v/>
      </c>
      <c r="M31" s="484" t="str">
        <f>IF(基本情報入力シート!AC86="","",基本情報入力シート!AC86)</f>
        <v/>
      </c>
      <c r="N31" s="466" t="str">
        <f>IF(基本情報入力シート!Z86="","",基本情報入力シート!Z86)</f>
        <v/>
      </c>
      <c r="O31" s="466" t="str">
        <f>IF(基本情報入力シート!W86="","",基本情報入力シート!W86)</f>
        <v/>
      </c>
      <c r="P31" s="472"/>
      <c r="Q31" s="473"/>
      <c r="R31" s="468" t="str">
        <f>IF('別紙様式2-3（個表） '!P43="","",'別紙様式2-3（個表） '!P43)</f>
        <v/>
      </c>
      <c r="S31" s="486" t="str">
        <f>IF('別紙様式2-3（個表） '!O43="","",'別紙様式2-3（個表） '!O43)</f>
        <v>令和７年12月</v>
      </c>
      <c r="T31" s="466" t="e">
        <f t="shared" si="0"/>
        <v>#N/A</v>
      </c>
      <c r="U31" s="466" t="str">
        <f>IF('別紙様式2-3（個表） '!M43="","",'別紙様式2-3（個表） '!M43)</f>
        <v/>
      </c>
    </row>
    <row r="32" spans="1:21" ht="18" customHeight="1">
      <c r="A32" s="464"/>
      <c r="B32" s="470"/>
      <c r="C32" s="464">
        <v>30</v>
      </c>
      <c r="D32" s="471"/>
      <c r="E32" s="472"/>
      <c r="F32" s="472"/>
      <c r="G32" s="472"/>
      <c r="H32" s="472"/>
      <c r="I32" s="472"/>
      <c r="J32" s="472"/>
      <c r="K32" s="472"/>
      <c r="L32" s="466" t="str">
        <f>IF(基本情報入力シート!B87="","",基本情報入力シート!B87)</f>
        <v/>
      </c>
      <c r="M32" s="484" t="str">
        <f>IF(基本情報入力シート!AC87="","",基本情報入力シート!AC87)</f>
        <v/>
      </c>
      <c r="N32" s="466" t="str">
        <f>IF(基本情報入力シート!Z87="","",基本情報入力シート!Z87)</f>
        <v/>
      </c>
      <c r="O32" s="466" t="str">
        <f>IF(基本情報入力シート!W87="","",基本情報入力シート!W87)</f>
        <v/>
      </c>
      <c r="P32" s="472"/>
      <c r="Q32" s="473"/>
      <c r="R32" s="468" t="str">
        <f>IF('別紙様式2-3（個表） '!P44="","",'別紙様式2-3（個表） '!P44)</f>
        <v/>
      </c>
      <c r="S32" s="486" t="str">
        <f>IF('別紙様式2-3（個表） '!O44="","",'別紙様式2-3（個表） '!O44)</f>
        <v>令和７年12月</v>
      </c>
      <c r="T32" s="466" t="e">
        <f t="shared" si="0"/>
        <v>#N/A</v>
      </c>
      <c r="U32" s="466" t="str">
        <f>IF('別紙様式2-3（個表） '!M44="","",'別紙様式2-3（個表） '!M44)</f>
        <v/>
      </c>
    </row>
    <row r="33" spans="1:21" ht="18" customHeight="1">
      <c r="A33" s="464"/>
      <c r="B33" s="470"/>
      <c r="C33" s="464">
        <v>31</v>
      </c>
      <c r="D33" s="471"/>
      <c r="E33" s="472"/>
      <c r="F33" s="472"/>
      <c r="G33" s="472"/>
      <c r="H33" s="472"/>
      <c r="I33" s="472"/>
      <c r="J33" s="472"/>
      <c r="K33" s="472"/>
      <c r="L33" s="466" t="str">
        <f>IF(基本情報入力シート!B88="","",基本情報入力シート!B88)</f>
        <v/>
      </c>
      <c r="M33" s="484" t="str">
        <f>IF(基本情報入力シート!AC88="","",基本情報入力シート!AC88)</f>
        <v/>
      </c>
      <c r="N33" s="466" t="str">
        <f>IF(基本情報入力シート!Z88="","",基本情報入力シート!Z88)</f>
        <v/>
      </c>
      <c r="O33" s="466" t="str">
        <f>IF(基本情報入力シート!W88="","",基本情報入力シート!W88)</f>
        <v/>
      </c>
      <c r="P33" s="472"/>
      <c r="Q33" s="473"/>
      <c r="R33" s="468" t="str">
        <f>IF('別紙様式2-3（個表） '!P45="","",'別紙様式2-3（個表） '!P45)</f>
        <v/>
      </c>
      <c r="S33" s="486" t="str">
        <f>IF('別紙様式2-3（個表） '!O45="","",'別紙様式2-3（個表） '!O45)</f>
        <v>令和７年12月</v>
      </c>
      <c r="T33" s="466" t="e">
        <f t="shared" si="0"/>
        <v>#N/A</v>
      </c>
      <c r="U33" s="466" t="str">
        <f>IF('別紙様式2-3（個表） '!M45="","",'別紙様式2-3（個表） '!M45)</f>
        <v/>
      </c>
    </row>
    <row r="34" spans="1:21" ht="18" customHeight="1">
      <c r="A34" s="464"/>
      <c r="B34" s="470"/>
      <c r="C34" s="464">
        <v>32</v>
      </c>
      <c r="D34" s="471"/>
      <c r="E34" s="472"/>
      <c r="F34" s="472"/>
      <c r="G34" s="472"/>
      <c r="H34" s="472"/>
      <c r="I34" s="472"/>
      <c r="J34" s="472"/>
      <c r="K34" s="472"/>
      <c r="L34" s="466" t="str">
        <f>IF(基本情報入力シート!B89="","",基本情報入力シート!B89)</f>
        <v/>
      </c>
      <c r="M34" s="484" t="str">
        <f>IF(基本情報入力シート!AC89="","",基本情報入力シート!AC89)</f>
        <v/>
      </c>
      <c r="N34" s="466" t="str">
        <f>IF(基本情報入力シート!Z89="","",基本情報入力シート!Z89)</f>
        <v/>
      </c>
      <c r="O34" s="466" t="str">
        <f>IF(基本情報入力シート!W89="","",基本情報入力シート!W89)</f>
        <v/>
      </c>
      <c r="P34" s="472"/>
      <c r="Q34" s="473"/>
      <c r="R34" s="468" t="str">
        <f>IF('別紙様式2-3（個表） '!P46="","",'別紙様式2-3（個表） '!P46)</f>
        <v/>
      </c>
      <c r="S34" s="486" t="str">
        <f>IF('別紙様式2-3（個表） '!O46="","",'別紙様式2-3（個表） '!O46)</f>
        <v>令和７年12月</v>
      </c>
      <c r="T34" s="466" t="e">
        <f t="shared" si="0"/>
        <v>#N/A</v>
      </c>
      <c r="U34" s="466" t="str">
        <f>IF('別紙様式2-3（個表） '!M46="","",'別紙様式2-3（個表） '!M46)</f>
        <v/>
      </c>
    </row>
    <row r="35" spans="1:21" ht="18" customHeight="1">
      <c r="A35" s="464"/>
      <c r="B35" s="470"/>
      <c r="C35" s="464">
        <v>33</v>
      </c>
      <c r="D35" s="471"/>
      <c r="E35" s="472"/>
      <c r="F35" s="472"/>
      <c r="G35" s="472"/>
      <c r="H35" s="472"/>
      <c r="I35" s="472"/>
      <c r="J35" s="472"/>
      <c r="K35" s="472"/>
      <c r="L35" s="466" t="str">
        <f>IF(基本情報入力シート!B90="","",基本情報入力シート!B90)</f>
        <v/>
      </c>
      <c r="M35" s="484" t="str">
        <f>IF(基本情報入力シート!AC90="","",基本情報入力シート!AC90)</f>
        <v/>
      </c>
      <c r="N35" s="466" t="str">
        <f>IF(基本情報入力シート!Z90="","",基本情報入力シート!Z90)</f>
        <v/>
      </c>
      <c r="O35" s="466" t="str">
        <f>IF(基本情報入力シート!W90="","",基本情報入力シート!W90)</f>
        <v/>
      </c>
      <c r="P35" s="472"/>
      <c r="Q35" s="473"/>
      <c r="R35" s="468" t="str">
        <f>IF('別紙様式2-3（個表） '!P47="","",'別紙様式2-3（個表） '!P47)</f>
        <v/>
      </c>
      <c r="S35" s="486" t="str">
        <f>IF('別紙様式2-3（個表） '!O47="","",'別紙様式2-3（個表） '!O47)</f>
        <v>令和７年12月</v>
      </c>
      <c r="T35" s="466" t="e">
        <f t="shared" ref="T35:T66" si="1">VLOOKUP(U:U,V:W,2,0)</f>
        <v>#N/A</v>
      </c>
      <c r="U35" s="466" t="str">
        <f>IF('別紙様式2-3（個表） '!M47="","",'別紙様式2-3（個表） '!M47)</f>
        <v/>
      </c>
    </row>
    <row r="36" spans="1:21" ht="18" customHeight="1">
      <c r="A36" s="464"/>
      <c r="B36" s="470"/>
      <c r="C36" s="464">
        <v>34</v>
      </c>
      <c r="D36" s="471"/>
      <c r="E36" s="472"/>
      <c r="F36" s="472"/>
      <c r="G36" s="472"/>
      <c r="H36" s="472"/>
      <c r="I36" s="472"/>
      <c r="J36" s="472"/>
      <c r="K36" s="472"/>
      <c r="L36" s="466" t="str">
        <f>IF(基本情報入力シート!B91="","",基本情報入力シート!B91)</f>
        <v/>
      </c>
      <c r="M36" s="484" t="str">
        <f>IF(基本情報入力シート!AC91="","",基本情報入力シート!AC91)</f>
        <v/>
      </c>
      <c r="N36" s="466" t="str">
        <f>IF(基本情報入力シート!Z91="","",基本情報入力シート!Z91)</f>
        <v/>
      </c>
      <c r="O36" s="466" t="str">
        <f>IF(基本情報入力シート!W91="","",基本情報入力シート!W91)</f>
        <v/>
      </c>
      <c r="P36" s="472"/>
      <c r="Q36" s="473"/>
      <c r="R36" s="468" t="str">
        <f>IF('別紙様式2-3（個表） '!P48="","",'別紙様式2-3（個表） '!P48)</f>
        <v/>
      </c>
      <c r="S36" s="486" t="str">
        <f>IF('別紙様式2-3（個表） '!O48="","",'別紙様式2-3（個表） '!O48)</f>
        <v>令和７年12月</v>
      </c>
      <c r="T36" s="466" t="e">
        <f t="shared" si="1"/>
        <v>#N/A</v>
      </c>
      <c r="U36" s="466" t="str">
        <f>IF('別紙様式2-3（個表） '!M48="","",'別紙様式2-3（個表） '!M48)</f>
        <v/>
      </c>
    </row>
    <row r="37" spans="1:21" ht="18" customHeight="1">
      <c r="A37" s="464"/>
      <c r="B37" s="470"/>
      <c r="C37" s="464">
        <v>35</v>
      </c>
      <c r="D37" s="471"/>
      <c r="E37" s="472"/>
      <c r="F37" s="472"/>
      <c r="G37" s="472"/>
      <c r="H37" s="472"/>
      <c r="I37" s="472"/>
      <c r="J37" s="472"/>
      <c r="K37" s="472"/>
      <c r="L37" s="466" t="str">
        <f>IF(基本情報入力シート!B92="","",基本情報入力シート!B92)</f>
        <v/>
      </c>
      <c r="M37" s="484" t="str">
        <f>IF(基本情報入力シート!AC92="","",基本情報入力シート!AC92)</f>
        <v/>
      </c>
      <c r="N37" s="466" t="str">
        <f>IF(基本情報入力シート!Z92="","",基本情報入力シート!Z92)</f>
        <v/>
      </c>
      <c r="O37" s="466" t="str">
        <f>IF(基本情報入力シート!W92="","",基本情報入力シート!W92)</f>
        <v/>
      </c>
      <c r="P37" s="472"/>
      <c r="Q37" s="473"/>
      <c r="R37" s="468" t="str">
        <f>IF('別紙様式2-3（個表） '!P49="","",'別紙様式2-3（個表） '!P49)</f>
        <v/>
      </c>
      <c r="S37" s="486" t="str">
        <f>IF('別紙様式2-3（個表） '!O49="","",'別紙様式2-3（個表） '!O49)</f>
        <v>令和７年12月</v>
      </c>
      <c r="T37" s="466" t="e">
        <f t="shared" si="1"/>
        <v>#N/A</v>
      </c>
      <c r="U37" s="466" t="str">
        <f>IF('別紙様式2-3（個表） '!M49="","",'別紙様式2-3（個表） '!M49)</f>
        <v/>
      </c>
    </row>
    <row r="38" spans="1:21" ht="18" customHeight="1">
      <c r="A38" s="464"/>
      <c r="B38" s="470"/>
      <c r="C38" s="464">
        <v>36</v>
      </c>
      <c r="D38" s="471"/>
      <c r="E38" s="472"/>
      <c r="F38" s="472"/>
      <c r="G38" s="472"/>
      <c r="H38" s="472"/>
      <c r="I38" s="472"/>
      <c r="J38" s="472"/>
      <c r="K38" s="472"/>
      <c r="L38" s="466" t="str">
        <f>IF(基本情報入力シート!B93="","",基本情報入力シート!B93)</f>
        <v/>
      </c>
      <c r="M38" s="484" t="str">
        <f>IF(基本情報入力シート!AC93="","",基本情報入力シート!AC93)</f>
        <v/>
      </c>
      <c r="N38" s="466" t="str">
        <f>IF(基本情報入力シート!Z93="","",基本情報入力シート!Z93)</f>
        <v/>
      </c>
      <c r="O38" s="466" t="str">
        <f>IF(基本情報入力シート!W93="","",基本情報入力シート!W93)</f>
        <v/>
      </c>
      <c r="P38" s="472"/>
      <c r="Q38" s="473"/>
      <c r="R38" s="468" t="str">
        <f>IF('別紙様式2-3（個表） '!P50="","",'別紙様式2-3（個表） '!P50)</f>
        <v/>
      </c>
      <c r="S38" s="486" t="str">
        <f>IF('別紙様式2-3（個表） '!O50="","",'別紙様式2-3（個表） '!O50)</f>
        <v>令和７年12月</v>
      </c>
      <c r="T38" s="466" t="e">
        <f t="shared" si="1"/>
        <v>#N/A</v>
      </c>
      <c r="U38" s="466" t="str">
        <f>IF('別紙様式2-3（個表） '!M50="","",'別紙様式2-3（個表） '!M50)</f>
        <v/>
      </c>
    </row>
    <row r="39" spans="1:21" ht="18" customHeight="1">
      <c r="A39" s="464"/>
      <c r="B39" s="470"/>
      <c r="C39" s="464">
        <v>37</v>
      </c>
      <c r="D39" s="471"/>
      <c r="E39" s="472"/>
      <c r="F39" s="472"/>
      <c r="G39" s="472"/>
      <c r="H39" s="472"/>
      <c r="I39" s="472"/>
      <c r="J39" s="472"/>
      <c r="K39" s="472"/>
      <c r="L39" s="466" t="str">
        <f>IF(基本情報入力シート!B94="","",基本情報入力シート!B94)</f>
        <v/>
      </c>
      <c r="M39" s="484" t="str">
        <f>IF(基本情報入力シート!AC94="","",基本情報入力シート!AC94)</f>
        <v/>
      </c>
      <c r="N39" s="466" t="str">
        <f>IF(基本情報入力シート!Z94="","",基本情報入力シート!Z94)</f>
        <v/>
      </c>
      <c r="O39" s="466" t="str">
        <f>IF(基本情報入力シート!W94="","",基本情報入力シート!W94)</f>
        <v/>
      </c>
      <c r="P39" s="472"/>
      <c r="Q39" s="473"/>
      <c r="R39" s="468" t="str">
        <f>IF('別紙様式2-3（個表） '!P51="","",'別紙様式2-3（個表） '!P51)</f>
        <v/>
      </c>
      <c r="S39" s="486" t="str">
        <f>IF('別紙様式2-3（個表） '!O51="","",'別紙様式2-3（個表） '!O51)</f>
        <v>令和７年12月</v>
      </c>
      <c r="T39" s="466" t="e">
        <f t="shared" si="1"/>
        <v>#N/A</v>
      </c>
      <c r="U39" s="466" t="str">
        <f>IF('別紙様式2-3（個表） '!M51="","",'別紙様式2-3（個表） '!M51)</f>
        <v/>
      </c>
    </row>
    <row r="40" spans="1:21" ht="18" customHeight="1">
      <c r="A40" s="464"/>
      <c r="B40" s="470"/>
      <c r="C40" s="464">
        <v>38</v>
      </c>
      <c r="D40" s="471"/>
      <c r="E40" s="472"/>
      <c r="F40" s="472"/>
      <c r="G40" s="472"/>
      <c r="H40" s="472"/>
      <c r="I40" s="472"/>
      <c r="J40" s="472"/>
      <c r="K40" s="472"/>
      <c r="L40" s="466" t="str">
        <f>IF(基本情報入力シート!B95="","",基本情報入力シート!B95)</f>
        <v/>
      </c>
      <c r="M40" s="484" t="str">
        <f>IF(基本情報入力シート!AC95="","",基本情報入力シート!AC95)</f>
        <v/>
      </c>
      <c r="N40" s="466" t="str">
        <f>IF(基本情報入力シート!Z95="","",基本情報入力シート!Z95)</f>
        <v/>
      </c>
      <c r="O40" s="466" t="str">
        <f>IF(基本情報入力シート!W95="","",基本情報入力シート!W95)</f>
        <v/>
      </c>
      <c r="P40" s="472"/>
      <c r="Q40" s="473"/>
      <c r="R40" s="468" t="str">
        <f>IF('別紙様式2-3（個表） '!P52="","",'別紙様式2-3（個表） '!P52)</f>
        <v/>
      </c>
      <c r="S40" s="486" t="str">
        <f>IF('別紙様式2-3（個表） '!O52="","",'別紙様式2-3（個表） '!O52)</f>
        <v>令和７年12月</v>
      </c>
      <c r="T40" s="466" t="e">
        <f t="shared" si="1"/>
        <v>#N/A</v>
      </c>
      <c r="U40" s="466" t="str">
        <f>IF('別紙様式2-3（個表） '!M52="","",'別紙様式2-3（個表） '!M52)</f>
        <v/>
      </c>
    </row>
    <row r="41" spans="1:21" ht="18" customHeight="1">
      <c r="A41" s="464"/>
      <c r="B41" s="470"/>
      <c r="C41" s="464">
        <v>39</v>
      </c>
      <c r="D41" s="471"/>
      <c r="E41" s="472"/>
      <c r="F41" s="472"/>
      <c r="G41" s="472"/>
      <c r="H41" s="472"/>
      <c r="I41" s="472"/>
      <c r="J41" s="472"/>
      <c r="K41" s="472"/>
      <c r="L41" s="466" t="str">
        <f>IF(基本情報入力シート!B96="","",基本情報入力シート!B96)</f>
        <v/>
      </c>
      <c r="M41" s="484" t="str">
        <f>IF(基本情報入力シート!AC96="","",基本情報入力シート!AC96)</f>
        <v/>
      </c>
      <c r="N41" s="466" t="str">
        <f>IF(基本情報入力シート!Z96="","",基本情報入力シート!Z96)</f>
        <v/>
      </c>
      <c r="O41" s="466" t="str">
        <f>IF(基本情報入力シート!W96="","",基本情報入力シート!W96)</f>
        <v/>
      </c>
      <c r="P41" s="472"/>
      <c r="Q41" s="473"/>
      <c r="R41" s="468" t="str">
        <f>IF('別紙様式2-3（個表） '!P53="","",'別紙様式2-3（個表） '!P53)</f>
        <v/>
      </c>
      <c r="S41" s="486" t="str">
        <f>IF('別紙様式2-3（個表） '!O53="","",'別紙様式2-3（個表） '!O53)</f>
        <v>令和７年12月</v>
      </c>
      <c r="T41" s="466" t="e">
        <f t="shared" si="1"/>
        <v>#N/A</v>
      </c>
      <c r="U41" s="466" t="str">
        <f>IF('別紙様式2-3（個表） '!M53="","",'別紙様式2-3（個表） '!M53)</f>
        <v/>
      </c>
    </row>
    <row r="42" spans="1:21" ht="18" customHeight="1">
      <c r="A42" s="464"/>
      <c r="B42" s="470"/>
      <c r="C42" s="464">
        <v>40</v>
      </c>
      <c r="D42" s="471"/>
      <c r="E42" s="472"/>
      <c r="F42" s="472"/>
      <c r="G42" s="472"/>
      <c r="H42" s="472"/>
      <c r="I42" s="472"/>
      <c r="J42" s="472"/>
      <c r="K42" s="472"/>
      <c r="L42" s="466" t="str">
        <f>IF(基本情報入力シート!B97="","",基本情報入力シート!B97)</f>
        <v/>
      </c>
      <c r="M42" s="484" t="str">
        <f>IF(基本情報入力シート!AC97="","",基本情報入力シート!AC97)</f>
        <v/>
      </c>
      <c r="N42" s="466" t="str">
        <f>IF(基本情報入力シート!Z97="","",基本情報入力シート!Z97)</f>
        <v/>
      </c>
      <c r="O42" s="466" t="str">
        <f>IF(基本情報入力シート!W97="","",基本情報入力シート!W97)</f>
        <v/>
      </c>
      <c r="P42" s="472"/>
      <c r="Q42" s="473"/>
      <c r="R42" s="468" t="str">
        <f>IF('別紙様式2-3（個表） '!P54="","",'別紙様式2-3（個表） '!P54)</f>
        <v/>
      </c>
      <c r="S42" s="486" t="str">
        <f>IF('別紙様式2-3（個表） '!O54="","",'別紙様式2-3（個表） '!O54)</f>
        <v>令和７年12月</v>
      </c>
      <c r="T42" s="466" t="e">
        <f t="shared" si="1"/>
        <v>#N/A</v>
      </c>
      <c r="U42" s="466" t="str">
        <f>IF('別紙様式2-3（個表） '!M54="","",'別紙様式2-3（個表） '!M54)</f>
        <v/>
      </c>
    </row>
    <row r="43" spans="1:21" ht="18" customHeight="1">
      <c r="A43" s="464"/>
      <c r="B43" s="470"/>
      <c r="C43" s="464">
        <v>41</v>
      </c>
      <c r="D43" s="471"/>
      <c r="E43" s="472"/>
      <c r="F43" s="472"/>
      <c r="G43" s="472"/>
      <c r="H43" s="472"/>
      <c r="I43" s="472"/>
      <c r="J43" s="472"/>
      <c r="K43" s="472"/>
      <c r="L43" s="466" t="str">
        <f>IF(基本情報入力シート!B98="","",基本情報入力シート!B98)</f>
        <v/>
      </c>
      <c r="M43" s="484" t="str">
        <f>IF(基本情報入力シート!AC98="","",基本情報入力シート!AC98)</f>
        <v/>
      </c>
      <c r="N43" s="466" t="str">
        <f>IF(基本情報入力シート!Z98="","",基本情報入力シート!Z98)</f>
        <v/>
      </c>
      <c r="O43" s="466" t="str">
        <f>IF(基本情報入力シート!W98="","",基本情報入力シート!W98)</f>
        <v/>
      </c>
      <c r="P43" s="472"/>
      <c r="Q43" s="473"/>
      <c r="R43" s="468" t="str">
        <f>IF('別紙様式2-3（個表） '!P55="","",'別紙様式2-3（個表） '!P55)</f>
        <v/>
      </c>
      <c r="S43" s="486" t="str">
        <f>IF('別紙様式2-3（個表） '!O55="","",'別紙様式2-3（個表） '!O55)</f>
        <v>令和７年12月</v>
      </c>
      <c r="T43" s="466" t="e">
        <f t="shared" si="1"/>
        <v>#N/A</v>
      </c>
      <c r="U43" s="466" t="str">
        <f>IF('別紙様式2-3（個表） '!M55="","",'別紙様式2-3（個表） '!M55)</f>
        <v/>
      </c>
    </row>
    <row r="44" spans="1:21" ht="18" customHeight="1">
      <c r="A44" s="464"/>
      <c r="B44" s="470"/>
      <c r="C44" s="464">
        <v>42</v>
      </c>
      <c r="D44" s="471"/>
      <c r="E44" s="472"/>
      <c r="F44" s="472"/>
      <c r="G44" s="472"/>
      <c r="H44" s="472"/>
      <c r="I44" s="472"/>
      <c r="J44" s="472"/>
      <c r="K44" s="472"/>
      <c r="L44" s="466" t="str">
        <f>IF(基本情報入力シート!B99="","",基本情報入力シート!B99)</f>
        <v/>
      </c>
      <c r="M44" s="484" t="str">
        <f>IF(基本情報入力シート!AC99="","",基本情報入力シート!AC99)</f>
        <v/>
      </c>
      <c r="N44" s="466" t="str">
        <f>IF(基本情報入力シート!Z99="","",基本情報入力シート!Z99)</f>
        <v/>
      </c>
      <c r="O44" s="466" t="str">
        <f>IF(基本情報入力シート!W99="","",基本情報入力シート!W99)</f>
        <v/>
      </c>
      <c r="P44" s="472"/>
      <c r="Q44" s="473"/>
      <c r="R44" s="468" t="str">
        <f>IF('別紙様式2-3（個表） '!P56="","",'別紙様式2-3（個表） '!P56)</f>
        <v/>
      </c>
      <c r="S44" s="486" t="str">
        <f>IF('別紙様式2-3（個表） '!O56="","",'別紙様式2-3（個表） '!O56)</f>
        <v>令和７年12月</v>
      </c>
      <c r="T44" s="466" t="e">
        <f t="shared" si="1"/>
        <v>#N/A</v>
      </c>
      <c r="U44" s="466" t="str">
        <f>IF('別紙様式2-3（個表） '!M56="","",'別紙様式2-3（個表） '!M56)</f>
        <v/>
      </c>
    </row>
    <row r="45" spans="1:21" ht="18" customHeight="1">
      <c r="A45" s="464"/>
      <c r="B45" s="470"/>
      <c r="C45" s="464">
        <v>43</v>
      </c>
      <c r="D45" s="471"/>
      <c r="E45" s="472"/>
      <c r="F45" s="472"/>
      <c r="G45" s="472"/>
      <c r="H45" s="472"/>
      <c r="I45" s="472"/>
      <c r="J45" s="472"/>
      <c r="K45" s="472"/>
      <c r="L45" s="466" t="str">
        <f>IF(基本情報入力シート!B100="","",基本情報入力シート!B100)</f>
        <v/>
      </c>
      <c r="M45" s="484" t="str">
        <f>IF(基本情報入力シート!AC100="","",基本情報入力シート!AC100)</f>
        <v/>
      </c>
      <c r="N45" s="466" t="str">
        <f>IF(基本情報入力シート!Z100="","",基本情報入力シート!Z100)</f>
        <v/>
      </c>
      <c r="O45" s="466" t="str">
        <f>IF(基本情報入力シート!W100="","",基本情報入力シート!W100)</f>
        <v/>
      </c>
      <c r="P45" s="472"/>
      <c r="Q45" s="473"/>
      <c r="R45" s="468" t="str">
        <f>IF('別紙様式2-3（個表） '!P57="","",'別紙様式2-3（個表） '!P57)</f>
        <v/>
      </c>
      <c r="S45" s="486" t="str">
        <f>IF('別紙様式2-3（個表） '!O57="","",'別紙様式2-3（個表） '!O57)</f>
        <v>令和７年12月</v>
      </c>
      <c r="T45" s="466" t="e">
        <f t="shared" si="1"/>
        <v>#N/A</v>
      </c>
      <c r="U45" s="466" t="str">
        <f>IF('別紙様式2-3（個表） '!M57="","",'別紙様式2-3（個表） '!M57)</f>
        <v/>
      </c>
    </row>
    <row r="46" spans="1:21" ht="18" customHeight="1">
      <c r="A46" s="464"/>
      <c r="B46" s="470"/>
      <c r="C46" s="464">
        <v>44</v>
      </c>
      <c r="D46" s="471"/>
      <c r="E46" s="472"/>
      <c r="F46" s="472"/>
      <c r="G46" s="472"/>
      <c r="H46" s="472"/>
      <c r="I46" s="472"/>
      <c r="J46" s="472"/>
      <c r="K46" s="472"/>
      <c r="L46" s="466" t="str">
        <f>IF(基本情報入力シート!B101="","",基本情報入力シート!B101)</f>
        <v/>
      </c>
      <c r="M46" s="484" t="str">
        <f>IF(基本情報入力シート!AC101="","",基本情報入力シート!AC101)</f>
        <v/>
      </c>
      <c r="N46" s="466" t="str">
        <f>IF(基本情報入力シート!Z101="","",基本情報入力シート!Z101)</f>
        <v/>
      </c>
      <c r="O46" s="466" t="str">
        <f>IF(基本情報入力シート!W101="","",基本情報入力シート!W101)</f>
        <v/>
      </c>
      <c r="P46" s="472"/>
      <c r="Q46" s="473"/>
      <c r="R46" s="468" t="str">
        <f>IF('別紙様式2-3（個表） '!P58="","",'別紙様式2-3（個表） '!P58)</f>
        <v/>
      </c>
      <c r="S46" s="486" t="str">
        <f>IF('別紙様式2-3（個表） '!O58="","",'別紙様式2-3（個表） '!O58)</f>
        <v>令和７年12月</v>
      </c>
      <c r="T46" s="466" t="e">
        <f t="shared" si="1"/>
        <v>#N/A</v>
      </c>
      <c r="U46" s="466" t="str">
        <f>IF('別紙様式2-3（個表） '!M58="","",'別紙様式2-3（個表） '!M58)</f>
        <v/>
      </c>
    </row>
    <row r="47" spans="1:21" ht="18" customHeight="1">
      <c r="A47" s="464"/>
      <c r="B47" s="470"/>
      <c r="C47" s="464">
        <v>45</v>
      </c>
      <c r="D47" s="471"/>
      <c r="E47" s="472"/>
      <c r="F47" s="472"/>
      <c r="G47" s="472"/>
      <c r="H47" s="472"/>
      <c r="I47" s="472"/>
      <c r="J47" s="472"/>
      <c r="K47" s="472"/>
      <c r="L47" s="466" t="str">
        <f>IF(基本情報入力シート!B102="","",基本情報入力シート!B102)</f>
        <v/>
      </c>
      <c r="M47" s="484" t="str">
        <f>IF(基本情報入力シート!AC102="","",基本情報入力シート!AC102)</f>
        <v/>
      </c>
      <c r="N47" s="466" t="str">
        <f>IF(基本情報入力シート!Z102="","",基本情報入力シート!Z102)</f>
        <v/>
      </c>
      <c r="O47" s="466" t="str">
        <f>IF(基本情報入力シート!W102="","",基本情報入力シート!W102)</f>
        <v/>
      </c>
      <c r="P47" s="472"/>
      <c r="Q47" s="473"/>
      <c r="R47" s="468" t="str">
        <f>IF('別紙様式2-3（個表） '!P59="","",'別紙様式2-3（個表） '!P59)</f>
        <v/>
      </c>
      <c r="S47" s="486" t="str">
        <f>IF('別紙様式2-3（個表） '!O59="","",'別紙様式2-3（個表） '!O59)</f>
        <v>令和７年12月</v>
      </c>
      <c r="T47" s="466" t="e">
        <f t="shared" si="1"/>
        <v>#N/A</v>
      </c>
      <c r="U47" s="466" t="str">
        <f>IF('別紙様式2-3（個表） '!M59="","",'別紙様式2-3（個表） '!M59)</f>
        <v/>
      </c>
    </row>
    <row r="48" spans="1:21" ht="18" customHeight="1">
      <c r="A48" s="464"/>
      <c r="B48" s="470"/>
      <c r="C48" s="464">
        <v>46</v>
      </c>
      <c r="D48" s="471"/>
      <c r="E48" s="472"/>
      <c r="F48" s="472"/>
      <c r="G48" s="472"/>
      <c r="H48" s="472"/>
      <c r="I48" s="472"/>
      <c r="J48" s="472"/>
      <c r="K48" s="472"/>
      <c r="L48" s="466" t="str">
        <f>IF(基本情報入力シート!B103="","",基本情報入力シート!B103)</f>
        <v/>
      </c>
      <c r="M48" s="484" t="str">
        <f>IF(基本情報入力シート!AC103="","",基本情報入力シート!AC103)</f>
        <v/>
      </c>
      <c r="N48" s="466" t="str">
        <f>IF(基本情報入力シート!Z103="","",基本情報入力シート!Z103)</f>
        <v/>
      </c>
      <c r="O48" s="466" t="str">
        <f>IF(基本情報入力シート!W103="","",基本情報入力シート!W103)</f>
        <v/>
      </c>
      <c r="P48" s="472"/>
      <c r="Q48" s="473"/>
      <c r="R48" s="468" t="str">
        <f>IF('別紙様式2-3（個表） '!P60="","",'別紙様式2-3（個表） '!P60)</f>
        <v/>
      </c>
      <c r="S48" s="486" t="str">
        <f>IF('別紙様式2-3（個表） '!O60="","",'別紙様式2-3（個表） '!O60)</f>
        <v>令和７年12月</v>
      </c>
      <c r="T48" s="466" t="e">
        <f t="shared" si="1"/>
        <v>#N/A</v>
      </c>
      <c r="U48" s="466" t="str">
        <f>IF('別紙様式2-3（個表） '!M60="","",'別紙様式2-3（個表） '!M60)</f>
        <v/>
      </c>
    </row>
    <row r="49" spans="1:21" ht="18" customHeight="1">
      <c r="A49" s="464"/>
      <c r="B49" s="470"/>
      <c r="C49" s="464">
        <v>47</v>
      </c>
      <c r="D49" s="471"/>
      <c r="E49" s="472"/>
      <c r="F49" s="472"/>
      <c r="G49" s="472"/>
      <c r="H49" s="472"/>
      <c r="I49" s="472"/>
      <c r="J49" s="472"/>
      <c r="K49" s="472"/>
      <c r="L49" s="466" t="str">
        <f>IF(基本情報入力シート!B104="","",基本情報入力シート!B104)</f>
        <v/>
      </c>
      <c r="M49" s="484" t="str">
        <f>IF(基本情報入力シート!AC104="","",基本情報入力シート!AC104)</f>
        <v/>
      </c>
      <c r="N49" s="466" t="str">
        <f>IF(基本情報入力シート!Z104="","",基本情報入力シート!Z104)</f>
        <v/>
      </c>
      <c r="O49" s="466" t="str">
        <f>IF(基本情報入力シート!W104="","",基本情報入力シート!W104)</f>
        <v/>
      </c>
      <c r="P49" s="472"/>
      <c r="Q49" s="473"/>
      <c r="R49" s="468" t="str">
        <f>IF('別紙様式2-3（個表） '!P61="","",'別紙様式2-3（個表） '!P61)</f>
        <v/>
      </c>
      <c r="S49" s="486" t="str">
        <f>IF('別紙様式2-3（個表） '!O61="","",'別紙様式2-3（個表） '!O61)</f>
        <v>令和７年12月</v>
      </c>
      <c r="T49" s="466" t="e">
        <f t="shared" si="1"/>
        <v>#N/A</v>
      </c>
      <c r="U49" s="466" t="str">
        <f>IF('別紙様式2-3（個表） '!M61="","",'別紙様式2-3（個表） '!M61)</f>
        <v/>
      </c>
    </row>
    <row r="50" spans="1:21" ht="18" customHeight="1">
      <c r="A50" s="464"/>
      <c r="B50" s="470"/>
      <c r="C50" s="464">
        <v>48</v>
      </c>
      <c r="D50" s="471"/>
      <c r="E50" s="472"/>
      <c r="F50" s="472"/>
      <c r="G50" s="472"/>
      <c r="H50" s="472"/>
      <c r="I50" s="472"/>
      <c r="J50" s="472"/>
      <c r="K50" s="472"/>
      <c r="L50" s="466" t="str">
        <f>IF(基本情報入力シート!B105="","",基本情報入力シート!B105)</f>
        <v/>
      </c>
      <c r="M50" s="484" t="str">
        <f>IF(基本情報入力シート!AC105="","",基本情報入力シート!AC105)</f>
        <v/>
      </c>
      <c r="N50" s="466" t="str">
        <f>IF(基本情報入力シート!Z105="","",基本情報入力シート!Z105)</f>
        <v/>
      </c>
      <c r="O50" s="466" t="str">
        <f>IF(基本情報入力シート!W105="","",基本情報入力シート!W105)</f>
        <v/>
      </c>
      <c r="P50" s="472"/>
      <c r="Q50" s="473"/>
      <c r="R50" s="468" t="str">
        <f>IF('別紙様式2-3（個表） '!P62="","",'別紙様式2-3（個表） '!P62)</f>
        <v/>
      </c>
      <c r="S50" s="486" t="str">
        <f>IF('別紙様式2-3（個表） '!O62="","",'別紙様式2-3（個表） '!O62)</f>
        <v>令和７年12月</v>
      </c>
      <c r="T50" s="466" t="e">
        <f t="shared" si="1"/>
        <v>#N/A</v>
      </c>
      <c r="U50" s="466" t="str">
        <f>IF('別紙様式2-3（個表） '!M62="","",'別紙様式2-3（個表） '!M62)</f>
        <v/>
      </c>
    </row>
    <row r="51" spans="1:21" ht="18" customHeight="1">
      <c r="A51" s="464"/>
      <c r="B51" s="470"/>
      <c r="C51" s="464">
        <v>49</v>
      </c>
      <c r="D51" s="471"/>
      <c r="E51" s="472"/>
      <c r="F51" s="472"/>
      <c r="G51" s="472"/>
      <c r="H51" s="472"/>
      <c r="I51" s="472"/>
      <c r="J51" s="472"/>
      <c r="K51" s="472"/>
      <c r="L51" s="466" t="str">
        <f>IF(基本情報入力シート!B106="","",基本情報入力シート!B106)</f>
        <v/>
      </c>
      <c r="M51" s="484" t="str">
        <f>IF(基本情報入力シート!AC106="","",基本情報入力シート!AC106)</f>
        <v/>
      </c>
      <c r="N51" s="466" t="str">
        <f>IF(基本情報入力シート!Z106="","",基本情報入力シート!Z106)</f>
        <v/>
      </c>
      <c r="O51" s="466" t="str">
        <f>IF(基本情報入力シート!W106="","",基本情報入力シート!W106)</f>
        <v/>
      </c>
      <c r="P51" s="472"/>
      <c r="Q51" s="473"/>
      <c r="R51" s="468" t="str">
        <f>IF('別紙様式2-3（個表） '!P63="","",'別紙様式2-3（個表） '!P63)</f>
        <v/>
      </c>
      <c r="S51" s="486" t="str">
        <f>IF('別紙様式2-3（個表） '!O63="","",'別紙様式2-3（個表） '!O63)</f>
        <v>令和７年12月</v>
      </c>
      <c r="T51" s="466" t="e">
        <f t="shared" si="1"/>
        <v>#N/A</v>
      </c>
      <c r="U51" s="466" t="str">
        <f>IF('別紙様式2-3（個表） '!M63="","",'別紙様式2-3（個表） '!M63)</f>
        <v/>
      </c>
    </row>
    <row r="52" spans="1:21" ht="18" customHeight="1">
      <c r="A52" s="464"/>
      <c r="B52" s="470"/>
      <c r="C52" s="464">
        <v>50</v>
      </c>
      <c r="D52" s="471"/>
      <c r="E52" s="472"/>
      <c r="F52" s="472"/>
      <c r="G52" s="472"/>
      <c r="H52" s="472"/>
      <c r="I52" s="472"/>
      <c r="J52" s="472"/>
      <c r="K52" s="472"/>
      <c r="L52" s="466" t="str">
        <f>IF(基本情報入力シート!B107="","",基本情報入力シート!B107)</f>
        <v/>
      </c>
      <c r="M52" s="484" t="str">
        <f>IF(基本情報入力シート!AC107="","",基本情報入力シート!AC107)</f>
        <v/>
      </c>
      <c r="N52" s="466" t="str">
        <f>IF(基本情報入力シート!Z107="","",基本情報入力シート!Z107)</f>
        <v/>
      </c>
      <c r="O52" s="466" t="str">
        <f>IF(基本情報入力シート!W107="","",基本情報入力シート!W107)</f>
        <v/>
      </c>
      <c r="P52" s="472"/>
      <c r="Q52" s="473"/>
      <c r="R52" s="468" t="str">
        <f>IF('別紙様式2-3（個表） '!P64="","",'別紙様式2-3（個表） '!P64)</f>
        <v/>
      </c>
      <c r="S52" s="486" t="str">
        <f>IF('別紙様式2-3（個表） '!O64="","",'別紙様式2-3（個表） '!O64)</f>
        <v>令和７年12月</v>
      </c>
      <c r="T52" s="466" t="e">
        <f t="shared" si="1"/>
        <v>#N/A</v>
      </c>
      <c r="U52" s="466" t="str">
        <f>IF('別紙様式2-3（個表） '!M64="","",'別紙様式2-3（個表） '!M64)</f>
        <v/>
      </c>
    </row>
    <row r="53" spans="1:21" ht="18" customHeight="1">
      <c r="A53" s="464"/>
      <c r="B53" s="470"/>
      <c r="C53" s="464">
        <v>51</v>
      </c>
      <c r="D53" s="471"/>
      <c r="E53" s="472"/>
      <c r="F53" s="472"/>
      <c r="G53" s="472"/>
      <c r="H53" s="472"/>
      <c r="I53" s="472"/>
      <c r="J53" s="472"/>
      <c r="K53" s="472"/>
      <c r="L53" s="466" t="str">
        <f>IF(基本情報入力シート!B108="","",基本情報入力シート!B108)</f>
        <v/>
      </c>
      <c r="M53" s="484" t="str">
        <f>IF(基本情報入力シート!AC108="","",基本情報入力シート!AC108)</f>
        <v/>
      </c>
      <c r="N53" s="466" t="str">
        <f>IF(基本情報入力シート!Z108="","",基本情報入力シート!Z108)</f>
        <v/>
      </c>
      <c r="O53" s="466" t="str">
        <f>IF(基本情報入力シート!W108="","",基本情報入力シート!W108)</f>
        <v/>
      </c>
      <c r="P53" s="472"/>
      <c r="Q53" s="473"/>
      <c r="R53" s="468" t="str">
        <f>IF('別紙様式2-3（個表） '!P65="","",'別紙様式2-3（個表） '!P65)</f>
        <v/>
      </c>
      <c r="S53" s="486" t="str">
        <f>IF('別紙様式2-3（個表） '!O65="","",'別紙様式2-3（個表） '!O65)</f>
        <v>令和７年12月</v>
      </c>
      <c r="T53" s="466" t="e">
        <f t="shared" si="1"/>
        <v>#N/A</v>
      </c>
      <c r="U53" s="466" t="str">
        <f>IF('別紙様式2-3（個表） '!M65="","",'別紙様式2-3（個表） '!M65)</f>
        <v/>
      </c>
    </row>
    <row r="54" spans="1:21" ht="18" customHeight="1">
      <c r="A54" s="464"/>
      <c r="B54" s="470"/>
      <c r="C54" s="464">
        <v>52</v>
      </c>
      <c r="D54" s="471"/>
      <c r="E54" s="472"/>
      <c r="F54" s="472"/>
      <c r="G54" s="472"/>
      <c r="H54" s="472"/>
      <c r="I54" s="472"/>
      <c r="J54" s="472"/>
      <c r="K54" s="472"/>
      <c r="L54" s="466" t="str">
        <f>IF(基本情報入力シート!B109="","",基本情報入力シート!B109)</f>
        <v/>
      </c>
      <c r="M54" s="484" t="str">
        <f>IF(基本情報入力シート!AC109="","",基本情報入力シート!AC109)</f>
        <v/>
      </c>
      <c r="N54" s="466" t="str">
        <f>IF(基本情報入力シート!Z109="","",基本情報入力シート!Z109)</f>
        <v/>
      </c>
      <c r="O54" s="466" t="str">
        <f>IF(基本情報入力シート!W109="","",基本情報入力シート!W109)</f>
        <v/>
      </c>
      <c r="P54" s="472"/>
      <c r="Q54" s="473"/>
      <c r="R54" s="468" t="str">
        <f>IF('別紙様式2-3（個表） '!P66="","",'別紙様式2-3（個表） '!P66)</f>
        <v/>
      </c>
      <c r="S54" s="486" t="str">
        <f>IF('別紙様式2-3（個表） '!O66="","",'別紙様式2-3（個表） '!O66)</f>
        <v>令和７年12月</v>
      </c>
      <c r="T54" s="466" t="e">
        <f t="shared" si="1"/>
        <v>#N/A</v>
      </c>
      <c r="U54" s="466" t="str">
        <f>IF('別紙様式2-3（個表） '!M66="","",'別紙様式2-3（個表） '!M66)</f>
        <v/>
      </c>
    </row>
    <row r="55" spans="1:21" ht="18" customHeight="1">
      <c r="A55" s="464"/>
      <c r="B55" s="470"/>
      <c r="C55" s="464">
        <v>53</v>
      </c>
      <c r="D55" s="471"/>
      <c r="E55" s="472"/>
      <c r="F55" s="472"/>
      <c r="G55" s="472"/>
      <c r="H55" s="472"/>
      <c r="I55" s="472"/>
      <c r="J55" s="472"/>
      <c r="K55" s="472"/>
      <c r="L55" s="466" t="str">
        <f>IF(基本情報入力シート!B110="","",基本情報入力シート!B110)</f>
        <v/>
      </c>
      <c r="M55" s="484" t="str">
        <f>IF(基本情報入力シート!AC110="","",基本情報入力シート!AC110)</f>
        <v/>
      </c>
      <c r="N55" s="466" t="str">
        <f>IF(基本情報入力シート!Z110="","",基本情報入力シート!Z110)</f>
        <v/>
      </c>
      <c r="O55" s="466" t="str">
        <f>IF(基本情報入力シート!W110="","",基本情報入力シート!W110)</f>
        <v/>
      </c>
      <c r="P55" s="472"/>
      <c r="Q55" s="473"/>
      <c r="R55" s="468" t="str">
        <f>IF('別紙様式2-3（個表） '!P67="","",'別紙様式2-3（個表） '!P67)</f>
        <v/>
      </c>
      <c r="S55" s="486" t="str">
        <f>IF('別紙様式2-3（個表） '!O67="","",'別紙様式2-3（個表） '!O67)</f>
        <v>令和７年12月</v>
      </c>
      <c r="T55" s="466" t="e">
        <f t="shared" si="1"/>
        <v>#N/A</v>
      </c>
      <c r="U55" s="466" t="str">
        <f>IF('別紙様式2-3（個表） '!M67="","",'別紙様式2-3（個表） '!M67)</f>
        <v/>
      </c>
    </row>
    <row r="56" spans="1:21" ht="18" customHeight="1">
      <c r="A56" s="464"/>
      <c r="B56" s="470"/>
      <c r="C56" s="464">
        <v>54</v>
      </c>
      <c r="D56" s="471"/>
      <c r="E56" s="472"/>
      <c r="F56" s="472"/>
      <c r="G56" s="472"/>
      <c r="H56" s="472"/>
      <c r="I56" s="472"/>
      <c r="J56" s="472"/>
      <c r="K56" s="472"/>
      <c r="L56" s="466" t="str">
        <f>IF(基本情報入力シート!B111="","",基本情報入力シート!B111)</f>
        <v/>
      </c>
      <c r="M56" s="484" t="str">
        <f>IF(基本情報入力シート!AC111="","",基本情報入力シート!AC111)</f>
        <v/>
      </c>
      <c r="N56" s="466" t="str">
        <f>IF(基本情報入力シート!Z111="","",基本情報入力シート!Z111)</f>
        <v/>
      </c>
      <c r="O56" s="466" t="str">
        <f>IF(基本情報入力シート!W111="","",基本情報入力シート!W111)</f>
        <v/>
      </c>
      <c r="P56" s="472"/>
      <c r="Q56" s="473"/>
      <c r="R56" s="468" t="str">
        <f>IF('別紙様式2-3（個表） '!P68="","",'別紙様式2-3（個表） '!P68)</f>
        <v/>
      </c>
      <c r="S56" s="486" t="str">
        <f>IF('別紙様式2-3（個表） '!O68="","",'別紙様式2-3（個表） '!O68)</f>
        <v>令和７年12月</v>
      </c>
      <c r="T56" s="466" t="e">
        <f t="shared" si="1"/>
        <v>#N/A</v>
      </c>
      <c r="U56" s="466" t="str">
        <f>IF('別紙様式2-3（個表） '!M68="","",'別紙様式2-3（個表） '!M68)</f>
        <v/>
      </c>
    </row>
    <row r="57" spans="1:21" ht="18" customHeight="1">
      <c r="A57" s="464"/>
      <c r="B57" s="470"/>
      <c r="C57" s="464">
        <v>55</v>
      </c>
      <c r="D57" s="471"/>
      <c r="E57" s="472"/>
      <c r="F57" s="472"/>
      <c r="G57" s="472"/>
      <c r="H57" s="472"/>
      <c r="I57" s="472"/>
      <c r="J57" s="472"/>
      <c r="K57" s="472"/>
      <c r="L57" s="466" t="str">
        <f>IF(基本情報入力シート!B112="","",基本情報入力シート!B112)</f>
        <v/>
      </c>
      <c r="M57" s="484" t="str">
        <f>IF(基本情報入力シート!AC112="","",基本情報入力シート!AC112)</f>
        <v/>
      </c>
      <c r="N57" s="466" t="str">
        <f>IF(基本情報入力シート!Z112="","",基本情報入力シート!Z112)</f>
        <v/>
      </c>
      <c r="O57" s="466" t="str">
        <f>IF(基本情報入力シート!W112="","",基本情報入力シート!W112)</f>
        <v/>
      </c>
      <c r="P57" s="472"/>
      <c r="Q57" s="473"/>
      <c r="R57" s="468" t="str">
        <f>IF('別紙様式2-3（個表） '!P69="","",'別紙様式2-3（個表） '!P69)</f>
        <v/>
      </c>
      <c r="S57" s="486" t="str">
        <f>IF('別紙様式2-3（個表） '!O69="","",'別紙様式2-3（個表） '!O69)</f>
        <v>令和７年12月</v>
      </c>
      <c r="T57" s="466" t="e">
        <f t="shared" si="1"/>
        <v>#N/A</v>
      </c>
      <c r="U57" s="466" t="str">
        <f>IF('別紙様式2-3（個表） '!M69="","",'別紙様式2-3（個表） '!M69)</f>
        <v/>
      </c>
    </row>
    <row r="58" spans="1:21" ht="18" customHeight="1">
      <c r="A58" s="464"/>
      <c r="B58" s="470"/>
      <c r="C58" s="464">
        <v>56</v>
      </c>
      <c r="D58" s="471"/>
      <c r="E58" s="472"/>
      <c r="F58" s="472"/>
      <c r="G58" s="472"/>
      <c r="H58" s="472"/>
      <c r="I58" s="472"/>
      <c r="J58" s="472"/>
      <c r="K58" s="472"/>
      <c r="L58" s="466" t="str">
        <f>IF(基本情報入力シート!B113="","",基本情報入力シート!B113)</f>
        <v/>
      </c>
      <c r="M58" s="484" t="str">
        <f>IF(基本情報入力シート!AC113="","",基本情報入力シート!AC113)</f>
        <v/>
      </c>
      <c r="N58" s="466" t="str">
        <f>IF(基本情報入力シート!Z113="","",基本情報入力シート!Z113)</f>
        <v/>
      </c>
      <c r="O58" s="466" t="str">
        <f>IF(基本情報入力シート!W113="","",基本情報入力シート!W113)</f>
        <v/>
      </c>
      <c r="P58" s="472"/>
      <c r="Q58" s="473"/>
      <c r="R58" s="468" t="str">
        <f>IF('別紙様式2-3（個表） '!P70="","",'別紙様式2-3（個表） '!P70)</f>
        <v/>
      </c>
      <c r="S58" s="486" t="str">
        <f>IF('別紙様式2-3（個表） '!O70="","",'別紙様式2-3（個表） '!O70)</f>
        <v>令和７年12月</v>
      </c>
      <c r="T58" s="466" t="e">
        <f t="shared" si="1"/>
        <v>#N/A</v>
      </c>
      <c r="U58" s="466" t="str">
        <f>IF('別紙様式2-3（個表） '!M70="","",'別紙様式2-3（個表） '!M70)</f>
        <v/>
      </c>
    </row>
    <row r="59" spans="1:21" ht="18" customHeight="1">
      <c r="A59" s="464"/>
      <c r="B59" s="470"/>
      <c r="C59" s="464">
        <v>57</v>
      </c>
      <c r="D59" s="471"/>
      <c r="E59" s="472"/>
      <c r="F59" s="472"/>
      <c r="G59" s="472"/>
      <c r="H59" s="472"/>
      <c r="I59" s="472"/>
      <c r="J59" s="472"/>
      <c r="K59" s="472"/>
      <c r="L59" s="466" t="str">
        <f>IF(基本情報入力シート!B114="","",基本情報入力シート!B114)</f>
        <v/>
      </c>
      <c r="M59" s="484" t="str">
        <f>IF(基本情報入力シート!AC114="","",基本情報入力シート!AC114)</f>
        <v/>
      </c>
      <c r="N59" s="466" t="str">
        <f>IF(基本情報入力シート!Z114="","",基本情報入力シート!Z114)</f>
        <v/>
      </c>
      <c r="O59" s="466" t="str">
        <f>IF(基本情報入力シート!W114="","",基本情報入力シート!W114)</f>
        <v/>
      </c>
      <c r="P59" s="472"/>
      <c r="Q59" s="473"/>
      <c r="R59" s="468" t="str">
        <f>IF('別紙様式2-3（個表） '!P71="","",'別紙様式2-3（個表） '!P71)</f>
        <v/>
      </c>
      <c r="S59" s="486" t="str">
        <f>IF('別紙様式2-3（個表） '!O71="","",'別紙様式2-3（個表） '!O71)</f>
        <v>令和７年12月</v>
      </c>
      <c r="T59" s="466" t="e">
        <f t="shared" si="1"/>
        <v>#N/A</v>
      </c>
      <c r="U59" s="466" t="str">
        <f>IF('別紙様式2-3（個表） '!M71="","",'別紙様式2-3（個表） '!M71)</f>
        <v/>
      </c>
    </row>
    <row r="60" spans="1:21" ht="18" customHeight="1">
      <c r="A60" s="464"/>
      <c r="B60" s="470"/>
      <c r="C60" s="464">
        <v>58</v>
      </c>
      <c r="D60" s="471"/>
      <c r="E60" s="472"/>
      <c r="F60" s="472"/>
      <c r="G60" s="472"/>
      <c r="H60" s="472"/>
      <c r="I60" s="472"/>
      <c r="J60" s="472"/>
      <c r="K60" s="472"/>
      <c r="L60" s="466" t="str">
        <f>IF(基本情報入力シート!B115="","",基本情報入力シート!B115)</f>
        <v/>
      </c>
      <c r="M60" s="484" t="str">
        <f>IF(基本情報入力シート!AC115="","",基本情報入力シート!AC115)</f>
        <v/>
      </c>
      <c r="N60" s="466" t="str">
        <f>IF(基本情報入力シート!Z115="","",基本情報入力シート!Z115)</f>
        <v/>
      </c>
      <c r="O60" s="466" t="str">
        <f>IF(基本情報入力シート!W115="","",基本情報入力シート!W115)</f>
        <v/>
      </c>
      <c r="P60" s="472"/>
      <c r="Q60" s="473"/>
      <c r="R60" s="468" t="str">
        <f>IF('別紙様式2-3（個表） '!P72="","",'別紙様式2-3（個表） '!P72)</f>
        <v/>
      </c>
      <c r="S60" s="486" t="str">
        <f>IF('別紙様式2-3（個表） '!O72="","",'別紙様式2-3（個表） '!O72)</f>
        <v>令和７年12月</v>
      </c>
      <c r="T60" s="466" t="e">
        <f t="shared" si="1"/>
        <v>#N/A</v>
      </c>
      <c r="U60" s="466" t="str">
        <f>IF('別紙様式2-3（個表） '!M72="","",'別紙様式2-3（個表） '!M72)</f>
        <v/>
      </c>
    </row>
    <row r="61" spans="1:21" ht="18" customHeight="1">
      <c r="A61" s="464"/>
      <c r="B61" s="470"/>
      <c r="C61" s="464">
        <v>59</v>
      </c>
      <c r="D61" s="471"/>
      <c r="E61" s="472"/>
      <c r="F61" s="472"/>
      <c r="G61" s="472"/>
      <c r="H61" s="472"/>
      <c r="I61" s="472"/>
      <c r="J61" s="472"/>
      <c r="K61" s="472"/>
      <c r="L61" s="466" t="str">
        <f>IF(基本情報入力シート!B116="","",基本情報入力シート!B116)</f>
        <v/>
      </c>
      <c r="M61" s="484" t="str">
        <f>IF(基本情報入力シート!AC116="","",基本情報入力シート!AC116)</f>
        <v/>
      </c>
      <c r="N61" s="466" t="str">
        <f>IF(基本情報入力シート!Z116="","",基本情報入力シート!Z116)</f>
        <v/>
      </c>
      <c r="O61" s="466" t="str">
        <f>IF(基本情報入力シート!W116="","",基本情報入力シート!W116)</f>
        <v/>
      </c>
      <c r="P61" s="472"/>
      <c r="Q61" s="473"/>
      <c r="R61" s="468" t="str">
        <f>IF('別紙様式2-3（個表） '!P73="","",'別紙様式2-3（個表） '!P73)</f>
        <v/>
      </c>
      <c r="S61" s="486" t="str">
        <f>IF('別紙様式2-3（個表） '!O73="","",'別紙様式2-3（個表） '!O73)</f>
        <v>令和７年12月</v>
      </c>
      <c r="T61" s="466" t="e">
        <f t="shared" si="1"/>
        <v>#N/A</v>
      </c>
      <c r="U61" s="466" t="str">
        <f>IF('別紙様式2-3（個表） '!M73="","",'別紙様式2-3（個表） '!M73)</f>
        <v/>
      </c>
    </row>
    <row r="62" spans="1:21" ht="18" customHeight="1">
      <c r="A62" s="464"/>
      <c r="B62" s="470"/>
      <c r="C62" s="464">
        <v>60</v>
      </c>
      <c r="D62" s="471"/>
      <c r="E62" s="472"/>
      <c r="F62" s="472"/>
      <c r="G62" s="472"/>
      <c r="H62" s="472"/>
      <c r="I62" s="472"/>
      <c r="J62" s="472"/>
      <c r="K62" s="472"/>
      <c r="L62" s="466" t="str">
        <f>IF(基本情報入力シート!B117="","",基本情報入力シート!B117)</f>
        <v/>
      </c>
      <c r="M62" s="484" t="str">
        <f>IF(基本情報入力シート!AC117="","",基本情報入力シート!AC117)</f>
        <v/>
      </c>
      <c r="N62" s="466" t="str">
        <f>IF(基本情報入力シート!Z117="","",基本情報入力シート!Z117)</f>
        <v/>
      </c>
      <c r="O62" s="466" t="str">
        <f>IF(基本情報入力シート!W117="","",基本情報入力シート!W117)</f>
        <v/>
      </c>
      <c r="P62" s="472"/>
      <c r="Q62" s="473"/>
      <c r="R62" s="468" t="str">
        <f>IF('別紙様式2-3（個表） '!P74="","",'別紙様式2-3（個表） '!P74)</f>
        <v/>
      </c>
      <c r="S62" s="486" t="str">
        <f>IF('別紙様式2-3（個表） '!O74="","",'別紙様式2-3（個表） '!O74)</f>
        <v>令和７年12月</v>
      </c>
      <c r="T62" s="466" t="e">
        <f t="shared" si="1"/>
        <v>#N/A</v>
      </c>
      <c r="U62" s="466" t="str">
        <f>IF('別紙様式2-3（個表） '!M74="","",'別紙様式2-3（個表） '!M74)</f>
        <v/>
      </c>
    </row>
    <row r="63" spans="1:21" ht="18" customHeight="1">
      <c r="A63" s="464"/>
      <c r="B63" s="470"/>
      <c r="C63" s="464">
        <v>61</v>
      </c>
      <c r="D63" s="471"/>
      <c r="E63" s="472"/>
      <c r="F63" s="472"/>
      <c r="G63" s="472"/>
      <c r="H63" s="472"/>
      <c r="I63" s="472"/>
      <c r="J63" s="472"/>
      <c r="K63" s="472"/>
      <c r="L63" s="466" t="str">
        <f>IF(基本情報入力シート!B118="","",基本情報入力シート!B118)</f>
        <v/>
      </c>
      <c r="M63" s="484" t="str">
        <f>IF(基本情報入力シート!AC118="","",基本情報入力シート!AC118)</f>
        <v/>
      </c>
      <c r="N63" s="466" t="str">
        <f>IF(基本情報入力シート!Z118="","",基本情報入力シート!Z118)</f>
        <v/>
      </c>
      <c r="O63" s="466" t="str">
        <f>IF(基本情報入力シート!W118="","",基本情報入力シート!W118)</f>
        <v/>
      </c>
      <c r="P63" s="472"/>
      <c r="Q63" s="473"/>
      <c r="R63" s="468" t="str">
        <f>IF('別紙様式2-3（個表） '!P75="","",'別紙様式2-3（個表） '!P75)</f>
        <v/>
      </c>
      <c r="S63" s="486" t="str">
        <f>IF('別紙様式2-3（個表） '!O75="","",'別紙様式2-3（個表） '!O75)</f>
        <v>令和７年12月</v>
      </c>
      <c r="T63" s="466" t="e">
        <f t="shared" si="1"/>
        <v>#N/A</v>
      </c>
      <c r="U63" s="466" t="str">
        <f>IF('別紙様式2-3（個表） '!M75="","",'別紙様式2-3（個表） '!M75)</f>
        <v/>
      </c>
    </row>
    <row r="64" spans="1:21" ht="18" customHeight="1">
      <c r="A64" s="464"/>
      <c r="B64" s="470"/>
      <c r="C64" s="464">
        <v>62</v>
      </c>
      <c r="D64" s="471"/>
      <c r="E64" s="472"/>
      <c r="F64" s="472"/>
      <c r="G64" s="472"/>
      <c r="H64" s="472"/>
      <c r="I64" s="472"/>
      <c r="J64" s="472"/>
      <c r="K64" s="472"/>
      <c r="L64" s="466" t="str">
        <f>IF(基本情報入力シート!B119="","",基本情報入力シート!B119)</f>
        <v/>
      </c>
      <c r="M64" s="484" t="str">
        <f>IF(基本情報入力シート!AC119="","",基本情報入力シート!AC119)</f>
        <v/>
      </c>
      <c r="N64" s="466" t="str">
        <f>IF(基本情報入力シート!Z119="","",基本情報入力シート!Z119)</f>
        <v/>
      </c>
      <c r="O64" s="466" t="str">
        <f>IF(基本情報入力シート!W119="","",基本情報入力シート!W119)</f>
        <v/>
      </c>
      <c r="P64" s="472"/>
      <c r="Q64" s="473"/>
      <c r="R64" s="468" t="str">
        <f>IF('別紙様式2-3（個表） '!P76="","",'別紙様式2-3（個表） '!P76)</f>
        <v/>
      </c>
      <c r="S64" s="486" t="str">
        <f>IF('別紙様式2-3（個表） '!O76="","",'別紙様式2-3（個表） '!O76)</f>
        <v>令和７年12月</v>
      </c>
      <c r="T64" s="466" t="e">
        <f t="shared" si="1"/>
        <v>#N/A</v>
      </c>
      <c r="U64" s="466" t="str">
        <f>IF('別紙様式2-3（個表） '!M76="","",'別紙様式2-3（個表） '!M76)</f>
        <v/>
      </c>
    </row>
    <row r="65" spans="1:21" ht="18" customHeight="1">
      <c r="A65" s="464"/>
      <c r="B65" s="470"/>
      <c r="C65" s="464">
        <v>63</v>
      </c>
      <c r="D65" s="471"/>
      <c r="E65" s="472"/>
      <c r="F65" s="472"/>
      <c r="G65" s="472"/>
      <c r="H65" s="472"/>
      <c r="I65" s="472"/>
      <c r="J65" s="472"/>
      <c r="K65" s="472"/>
      <c r="L65" s="466" t="str">
        <f>IF(基本情報入力シート!B120="","",基本情報入力シート!B120)</f>
        <v/>
      </c>
      <c r="M65" s="484" t="str">
        <f>IF(基本情報入力シート!AC120="","",基本情報入力シート!AC120)</f>
        <v/>
      </c>
      <c r="N65" s="466" t="str">
        <f>IF(基本情報入力シート!Z120="","",基本情報入力シート!Z120)</f>
        <v/>
      </c>
      <c r="O65" s="466" t="str">
        <f>IF(基本情報入力シート!W120="","",基本情報入力シート!W120)</f>
        <v/>
      </c>
      <c r="P65" s="472"/>
      <c r="Q65" s="473"/>
      <c r="R65" s="468" t="str">
        <f>IF('別紙様式2-3（個表） '!P77="","",'別紙様式2-3（個表） '!P77)</f>
        <v/>
      </c>
      <c r="S65" s="486" t="str">
        <f>IF('別紙様式2-3（個表） '!O77="","",'別紙様式2-3（個表） '!O77)</f>
        <v>令和７年12月</v>
      </c>
      <c r="T65" s="466" t="e">
        <f t="shared" si="1"/>
        <v>#N/A</v>
      </c>
      <c r="U65" s="466" t="str">
        <f>IF('別紙様式2-3（個表） '!M77="","",'別紙様式2-3（個表） '!M77)</f>
        <v/>
      </c>
    </row>
    <row r="66" spans="1:21" ht="18" customHeight="1">
      <c r="A66" s="464"/>
      <c r="B66" s="470"/>
      <c r="C66" s="464">
        <v>64</v>
      </c>
      <c r="D66" s="471"/>
      <c r="E66" s="472"/>
      <c r="F66" s="472"/>
      <c r="G66" s="472"/>
      <c r="H66" s="472"/>
      <c r="I66" s="472"/>
      <c r="J66" s="472"/>
      <c r="K66" s="472"/>
      <c r="L66" s="466" t="str">
        <f>IF(基本情報入力シート!B121="","",基本情報入力シート!B121)</f>
        <v/>
      </c>
      <c r="M66" s="484" t="str">
        <f>IF(基本情報入力シート!AC121="","",基本情報入力シート!AC121)</f>
        <v/>
      </c>
      <c r="N66" s="466" t="str">
        <f>IF(基本情報入力シート!Z121="","",基本情報入力シート!Z121)</f>
        <v/>
      </c>
      <c r="O66" s="466" t="str">
        <f>IF(基本情報入力シート!W121="","",基本情報入力シート!W121)</f>
        <v/>
      </c>
      <c r="P66" s="472"/>
      <c r="Q66" s="473"/>
      <c r="R66" s="468" t="str">
        <f>IF('別紙様式2-3（個表） '!P78="","",'別紙様式2-3（個表） '!P78)</f>
        <v/>
      </c>
      <c r="S66" s="486" t="str">
        <f>IF('別紙様式2-3（個表） '!O78="","",'別紙様式2-3（個表） '!O78)</f>
        <v>令和７年12月</v>
      </c>
      <c r="T66" s="466" t="e">
        <f t="shared" si="1"/>
        <v>#N/A</v>
      </c>
      <c r="U66" s="466" t="str">
        <f>IF('別紙様式2-3（個表） '!M78="","",'別紙様式2-3（個表） '!M78)</f>
        <v/>
      </c>
    </row>
    <row r="67" spans="1:21" ht="18" customHeight="1">
      <c r="A67" s="464"/>
      <c r="B67" s="470"/>
      <c r="C67" s="464">
        <v>65</v>
      </c>
      <c r="D67" s="471"/>
      <c r="E67" s="472"/>
      <c r="F67" s="472"/>
      <c r="G67" s="472"/>
      <c r="H67" s="472"/>
      <c r="I67" s="472"/>
      <c r="J67" s="472"/>
      <c r="K67" s="472"/>
      <c r="L67" s="466" t="str">
        <f>IF(基本情報入力シート!B122="","",基本情報入力シート!B122)</f>
        <v/>
      </c>
      <c r="M67" s="484" t="str">
        <f>IF(基本情報入力シート!AC122="","",基本情報入力シート!AC122)</f>
        <v/>
      </c>
      <c r="N67" s="466" t="str">
        <f>IF(基本情報入力シート!Z122="","",基本情報入力シート!Z122)</f>
        <v/>
      </c>
      <c r="O67" s="466" t="str">
        <f>IF(基本情報入力シート!W122="","",基本情報入力シート!W122)</f>
        <v/>
      </c>
      <c r="P67" s="472"/>
      <c r="Q67" s="473"/>
      <c r="R67" s="468" t="str">
        <f>IF('別紙様式2-3（個表） '!P79="","",'別紙様式2-3（個表） '!P79)</f>
        <v/>
      </c>
      <c r="S67" s="486" t="str">
        <f>IF('別紙様式2-3（個表） '!O79="","",'別紙様式2-3（個表） '!O79)</f>
        <v>令和７年12月</v>
      </c>
      <c r="T67" s="466" t="e">
        <f t="shared" ref="T67:T98" si="2">VLOOKUP(U:U,V:W,2,0)</f>
        <v>#N/A</v>
      </c>
      <c r="U67" s="466" t="str">
        <f>IF('別紙様式2-3（個表） '!M79="","",'別紙様式2-3（個表） '!M79)</f>
        <v/>
      </c>
    </row>
    <row r="68" spans="1:21" ht="18" customHeight="1">
      <c r="A68" s="464"/>
      <c r="B68" s="470"/>
      <c r="C68" s="464">
        <v>66</v>
      </c>
      <c r="D68" s="471"/>
      <c r="E68" s="472"/>
      <c r="F68" s="472"/>
      <c r="G68" s="472"/>
      <c r="H68" s="472"/>
      <c r="I68" s="472"/>
      <c r="J68" s="472"/>
      <c r="K68" s="472"/>
      <c r="L68" s="466" t="str">
        <f>IF(基本情報入力シート!B123="","",基本情報入力シート!B123)</f>
        <v/>
      </c>
      <c r="M68" s="484" t="str">
        <f>IF(基本情報入力シート!AC123="","",基本情報入力シート!AC123)</f>
        <v/>
      </c>
      <c r="N68" s="466" t="str">
        <f>IF(基本情報入力シート!Z123="","",基本情報入力シート!Z123)</f>
        <v/>
      </c>
      <c r="O68" s="466" t="str">
        <f>IF(基本情報入力シート!W123="","",基本情報入力シート!W123)</f>
        <v/>
      </c>
      <c r="P68" s="472"/>
      <c r="Q68" s="473"/>
      <c r="R68" s="468" t="str">
        <f>IF('別紙様式2-3（個表） '!P80="","",'別紙様式2-3（個表） '!P80)</f>
        <v/>
      </c>
      <c r="S68" s="486" t="str">
        <f>IF('別紙様式2-3（個表） '!O80="","",'別紙様式2-3（個表） '!O80)</f>
        <v>令和７年12月</v>
      </c>
      <c r="T68" s="466" t="e">
        <f t="shared" si="2"/>
        <v>#N/A</v>
      </c>
      <c r="U68" s="466" t="str">
        <f>IF('別紙様式2-3（個表） '!M80="","",'別紙様式2-3（個表） '!M80)</f>
        <v/>
      </c>
    </row>
    <row r="69" spans="1:21" ht="18" customHeight="1">
      <c r="A69" s="464"/>
      <c r="B69" s="470"/>
      <c r="C69" s="464">
        <v>67</v>
      </c>
      <c r="D69" s="471"/>
      <c r="E69" s="472"/>
      <c r="F69" s="472"/>
      <c r="G69" s="472"/>
      <c r="H69" s="472"/>
      <c r="I69" s="472"/>
      <c r="J69" s="472"/>
      <c r="K69" s="472"/>
      <c r="L69" s="466" t="str">
        <f>IF(基本情報入力シート!B124="","",基本情報入力シート!B124)</f>
        <v/>
      </c>
      <c r="M69" s="484" t="str">
        <f>IF(基本情報入力シート!AC124="","",基本情報入力シート!AC124)</f>
        <v/>
      </c>
      <c r="N69" s="466" t="str">
        <f>IF(基本情報入力シート!Z124="","",基本情報入力シート!Z124)</f>
        <v/>
      </c>
      <c r="O69" s="466" t="str">
        <f>IF(基本情報入力シート!W124="","",基本情報入力シート!W124)</f>
        <v/>
      </c>
      <c r="P69" s="472"/>
      <c r="Q69" s="473"/>
      <c r="R69" s="468" t="str">
        <f>IF('別紙様式2-3（個表） '!P81="","",'別紙様式2-3（個表） '!P81)</f>
        <v/>
      </c>
      <c r="S69" s="486" t="str">
        <f>IF('別紙様式2-3（個表） '!O81="","",'別紙様式2-3（個表） '!O81)</f>
        <v>令和７年12月</v>
      </c>
      <c r="T69" s="466" t="e">
        <f t="shared" si="2"/>
        <v>#N/A</v>
      </c>
      <c r="U69" s="466" t="str">
        <f>IF('別紙様式2-3（個表） '!M81="","",'別紙様式2-3（個表） '!M81)</f>
        <v/>
      </c>
    </row>
    <row r="70" spans="1:21" ht="18" customHeight="1">
      <c r="A70" s="464"/>
      <c r="B70" s="470"/>
      <c r="C70" s="464">
        <v>68</v>
      </c>
      <c r="D70" s="471"/>
      <c r="E70" s="472"/>
      <c r="F70" s="472"/>
      <c r="G70" s="472"/>
      <c r="H70" s="472"/>
      <c r="I70" s="472"/>
      <c r="J70" s="472"/>
      <c r="K70" s="472"/>
      <c r="L70" s="466" t="str">
        <f>IF(基本情報入力シート!B125="","",基本情報入力シート!B125)</f>
        <v/>
      </c>
      <c r="M70" s="484" t="str">
        <f>IF(基本情報入力シート!AC125="","",基本情報入力シート!AC125)</f>
        <v/>
      </c>
      <c r="N70" s="466" t="str">
        <f>IF(基本情報入力シート!Z125="","",基本情報入力シート!Z125)</f>
        <v/>
      </c>
      <c r="O70" s="466" t="str">
        <f>IF(基本情報入力シート!W125="","",基本情報入力シート!W125)</f>
        <v/>
      </c>
      <c r="P70" s="472"/>
      <c r="Q70" s="473"/>
      <c r="R70" s="468" t="str">
        <f>IF('別紙様式2-3（個表） '!P82="","",'別紙様式2-3（個表） '!P82)</f>
        <v/>
      </c>
      <c r="S70" s="486" t="str">
        <f>IF('別紙様式2-3（個表） '!O82="","",'別紙様式2-3（個表） '!O82)</f>
        <v>令和７年12月</v>
      </c>
      <c r="T70" s="466" t="e">
        <f t="shared" si="2"/>
        <v>#N/A</v>
      </c>
      <c r="U70" s="466" t="str">
        <f>IF('別紙様式2-3（個表） '!M82="","",'別紙様式2-3（個表） '!M82)</f>
        <v/>
      </c>
    </row>
    <row r="71" spans="1:21" ht="18" customHeight="1">
      <c r="A71" s="464"/>
      <c r="B71" s="470"/>
      <c r="C71" s="464">
        <v>69</v>
      </c>
      <c r="D71" s="471"/>
      <c r="E71" s="472"/>
      <c r="F71" s="472"/>
      <c r="G71" s="472"/>
      <c r="H71" s="472"/>
      <c r="I71" s="472"/>
      <c r="J71" s="472"/>
      <c r="K71" s="472"/>
      <c r="L71" s="466" t="str">
        <f>IF(基本情報入力シート!B126="","",基本情報入力シート!B126)</f>
        <v/>
      </c>
      <c r="M71" s="484" t="str">
        <f>IF(基本情報入力シート!AC126="","",基本情報入力シート!AC126)</f>
        <v/>
      </c>
      <c r="N71" s="466" t="str">
        <f>IF(基本情報入力シート!Z126="","",基本情報入力シート!Z126)</f>
        <v/>
      </c>
      <c r="O71" s="466" t="str">
        <f>IF(基本情報入力シート!W126="","",基本情報入力シート!W126)</f>
        <v/>
      </c>
      <c r="P71" s="472"/>
      <c r="Q71" s="473"/>
      <c r="R71" s="468" t="str">
        <f>IF('別紙様式2-3（個表） '!P83="","",'別紙様式2-3（個表） '!P83)</f>
        <v/>
      </c>
      <c r="S71" s="486" t="str">
        <f>IF('別紙様式2-3（個表） '!O83="","",'別紙様式2-3（個表） '!O83)</f>
        <v>令和７年12月</v>
      </c>
      <c r="T71" s="466" t="e">
        <f t="shared" si="2"/>
        <v>#N/A</v>
      </c>
      <c r="U71" s="466" t="str">
        <f>IF('別紙様式2-3（個表） '!M83="","",'別紙様式2-3（個表） '!M83)</f>
        <v/>
      </c>
    </row>
    <row r="72" spans="1:21" ht="18" customHeight="1">
      <c r="A72" s="464"/>
      <c r="B72" s="470"/>
      <c r="C72" s="464">
        <v>70</v>
      </c>
      <c r="D72" s="471"/>
      <c r="E72" s="472"/>
      <c r="F72" s="472"/>
      <c r="G72" s="472"/>
      <c r="H72" s="472"/>
      <c r="I72" s="472"/>
      <c r="J72" s="472"/>
      <c r="K72" s="472"/>
      <c r="L72" s="466" t="str">
        <f>IF(基本情報入力シート!B127="","",基本情報入力シート!B127)</f>
        <v/>
      </c>
      <c r="M72" s="484" t="str">
        <f>IF(基本情報入力シート!AC127="","",基本情報入力シート!AC127)</f>
        <v/>
      </c>
      <c r="N72" s="466" t="str">
        <f>IF(基本情報入力シート!Z127="","",基本情報入力シート!Z127)</f>
        <v/>
      </c>
      <c r="O72" s="466" t="str">
        <f>IF(基本情報入力シート!W127="","",基本情報入力シート!W127)</f>
        <v/>
      </c>
      <c r="P72" s="472"/>
      <c r="Q72" s="473"/>
      <c r="R72" s="468" t="str">
        <f>IF('別紙様式2-3（個表） '!P84="","",'別紙様式2-3（個表） '!P84)</f>
        <v/>
      </c>
      <c r="S72" s="486" t="str">
        <f>IF('別紙様式2-3（個表） '!O84="","",'別紙様式2-3（個表） '!O84)</f>
        <v>令和７年12月</v>
      </c>
      <c r="T72" s="466" t="e">
        <f t="shared" si="2"/>
        <v>#N/A</v>
      </c>
      <c r="U72" s="466" t="str">
        <f>IF('別紙様式2-3（個表） '!M84="","",'別紙様式2-3（個表） '!M84)</f>
        <v/>
      </c>
    </row>
    <row r="73" spans="1:21" ht="18" customHeight="1">
      <c r="A73" s="464"/>
      <c r="B73" s="470"/>
      <c r="C73" s="464">
        <v>71</v>
      </c>
      <c r="D73" s="471"/>
      <c r="E73" s="472"/>
      <c r="F73" s="472"/>
      <c r="G73" s="472"/>
      <c r="H73" s="472"/>
      <c r="I73" s="472"/>
      <c r="J73" s="472"/>
      <c r="K73" s="472"/>
      <c r="L73" s="466" t="str">
        <f>IF(基本情報入力シート!B128="","",基本情報入力シート!B128)</f>
        <v/>
      </c>
      <c r="M73" s="484" t="str">
        <f>IF(基本情報入力シート!AC128="","",基本情報入力シート!AC128)</f>
        <v/>
      </c>
      <c r="N73" s="466" t="str">
        <f>IF(基本情報入力シート!Z128="","",基本情報入力シート!Z128)</f>
        <v/>
      </c>
      <c r="O73" s="466" t="str">
        <f>IF(基本情報入力シート!W128="","",基本情報入力シート!W128)</f>
        <v/>
      </c>
      <c r="P73" s="472"/>
      <c r="Q73" s="473"/>
      <c r="R73" s="468" t="str">
        <f>IF('別紙様式2-3（個表） '!P85="","",'別紙様式2-3（個表） '!P85)</f>
        <v/>
      </c>
      <c r="S73" s="486" t="str">
        <f>IF('別紙様式2-3（個表） '!O85="","",'別紙様式2-3（個表） '!O85)</f>
        <v>令和７年12月</v>
      </c>
      <c r="T73" s="466" t="e">
        <f t="shared" si="2"/>
        <v>#N/A</v>
      </c>
      <c r="U73" s="466" t="str">
        <f>IF('別紙様式2-3（個表） '!M85="","",'別紙様式2-3（個表） '!M85)</f>
        <v/>
      </c>
    </row>
    <row r="74" spans="1:21" ht="18" customHeight="1">
      <c r="A74" s="464"/>
      <c r="B74" s="470"/>
      <c r="C74" s="464">
        <v>72</v>
      </c>
      <c r="D74" s="471"/>
      <c r="E74" s="472"/>
      <c r="F74" s="472"/>
      <c r="G74" s="472"/>
      <c r="H74" s="472"/>
      <c r="I74" s="472"/>
      <c r="J74" s="472"/>
      <c r="K74" s="472"/>
      <c r="L74" s="466" t="str">
        <f>IF(基本情報入力シート!B129="","",基本情報入力シート!B129)</f>
        <v/>
      </c>
      <c r="M74" s="484" t="str">
        <f>IF(基本情報入力シート!AC129="","",基本情報入力シート!AC129)</f>
        <v/>
      </c>
      <c r="N74" s="466" t="str">
        <f>IF(基本情報入力シート!Z129="","",基本情報入力シート!Z129)</f>
        <v/>
      </c>
      <c r="O74" s="466" t="str">
        <f>IF(基本情報入力シート!W129="","",基本情報入力シート!W129)</f>
        <v/>
      </c>
      <c r="P74" s="472"/>
      <c r="Q74" s="473"/>
      <c r="R74" s="468" t="str">
        <f>IF('別紙様式2-3（個表） '!P86="","",'別紙様式2-3（個表） '!P86)</f>
        <v/>
      </c>
      <c r="S74" s="486" t="str">
        <f>IF('別紙様式2-3（個表） '!O86="","",'別紙様式2-3（個表） '!O86)</f>
        <v>令和７年12月</v>
      </c>
      <c r="T74" s="466" t="e">
        <f t="shared" si="2"/>
        <v>#N/A</v>
      </c>
      <c r="U74" s="466" t="str">
        <f>IF('別紙様式2-3（個表） '!M86="","",'別紙様式2-3（個表） '!M86)</f>
        <v/>
      </c>
    </row>
    <row r="75" spans="1:21" ht="18" customHeight="1">
      <c r="A75" s="464"/>
      <c r="B75" s="470"/>
      <c r="C75" s="464">
        <v>73</v>
      </c>
      <c r="D75" s="471"/>
      <c r="E75" s="472"/>
      <c r="F75" s="472"/>
      <c r="G75" s="472"/>
      <c r="H75" s="472"/>
      <c r="I75" s="472"/>
      <c r="J75" s="472"/>
      <c r="K75" s="472"/>
      <c r="L75" s="466" t="str">
        <f>IF(基本情報入力シート!B130="","",基本情報入力シート!B130)</f>
        <v/>
      </c>
      <c r="M75" s="484" t="str">
        <f>IF(基本情報入力シート!AC130="","",基本情報入力シート!AC130)</f>
        <v/>
      </c>
      <c r="N75" s="466" t="str">
        <f>IF(基本情報入力シート!Z130="","",基本情報入力シート!Z130)</f>
        <v/>
      </c>
      <c r="O75" s="466" t="str">
        <f>IF(基本情報入力シート!W130="","",基本情報入力シート!W130)</f>
        <v/>
      </c>
      <c r="P75" s="472"/>
      <c r="Q75" s="473"/>
      <c r="R75" s="468" t="str">
        <f>IF('別紙様式2-3（個表） '!P87="","",'別紙様式2-3（個表） '!P87)</f>
        <v/>
      </c>
      <c r="S75" s="486" t="str">
        <f>IF('別紙様式2-3（個表） '!O87="","",'別紙様式2-3（個表） '!O87)</f>
        <v>令和７年12月</v>
      </c>
      <c r="T75" s="466" t="e">
        <f t="shared" si="2"/>
        <v>#N/A</v>
      </c>
      <c r="U75" s="466" t="str">
        <f>IF('別紙様式2-3（個表） '!M87="","",'別紙様式2-3（個表） '!M87)</f>
        <v/>
      </c>
    </row>
    <row r="76" spans="1:21" ht="18" customHeight="1">
      <c r="A76" s="464"/>
      <c r="B76" s="470"/>
      <c r="C76" s="464">
        <v>74</v>
      </c>
      <c r="D76" s="471"/>
      <c r="E76" s="472"/>
      <c r="F76" s="472"/>
      <c r="G76" s="472"/>
      <c r="H76" s="472"/>
      <c r="I76" s="472"/>
      <c r="J76" s="472"/>
      <c r="K76" s="472"/>
      <c r="L76" s="466" t="str">
        <f>IF(基本情報入力シート!B131="","",基本情報入力シート!B131)</f>
        <v/>
      </c>
      <c r="M76" s="484" t="str">
        <f>IF(基本情報入力シート!AC131="","",基本情報入力シート!AC131)</f>
        <v/>
      </c>
      <c r="N76" s="466" t="str">
        <f>IF(基本情報入力シート!Z131="","",基本情報入力シート!Z131)</f>
        <v/>
      </c>
      <c r="O76" s="466" t="str">
        <f>IF(基本情報入力シート!W131="","",基本情報入力シート!W131)</f>
        <v/>
      </c>
      <c r="P76" s="472"/>
      <c r="Q76" s="473"/>
      <c r="R76" s="468" t="str">
        <f>IF('別紙様式2-3（個表） '!P88="","",'別紙様式2-3（個表） '!P88)</f>
        <v/>
      </c>
      <c r="S76" s="486" t="str">
        <f>IF('別紙様式2-3（個表） '!O88="","",'別紙様式2-3（個表） '!O88)</f>
        <v>令和７年12月</v>
      </c>
      <c r="T76" s="466" t="e">
        <f t="shared" si="2"/>
        <v>#N/A</v>
      </c>
      <c r="U76" s="466" t="str">
        <f>IF('別紙様式2-3（個表） '!M88="","",'別紙様式2-3（個表） '!M88)</f>
        <v/>
      </c>
    </row>
    <row r="77" spans="1:21" ht="18" customHeight="1">
      <c r="A77" s="464"/>
      <c r="B77" s="470"/>
      <c r="C77" s="464">
        <v>75</v>
      </c>
      <c r="D77" s="471"/>
      <c r="E77" s="472"/>
      <c r="F77" s="472"/>
      <c r="G77" s="472"/>
      <c r="H77" s="472"/>
      <c r="I77" s="472"/>
      <c r="J77" s="472"/>
      <c r="K77" s="472"/>
      <c r="L77" s="466" t="str">
        <f>IF(基本情報入力シート!B132="","",基本情報入力シート!B132)</f>
        <v/>
      </c>
      <c r="M77" s="484" t="str">
        <f>IF(基本情報入力シート!AC132="","",基本情報入力シート!AC132)</f>
        <v/>
      </c>
      <c r="N77" s="466" t="str">
        <f>IF(基本情報入力シート!Z132="","",基本情報入力シート!Z132)</f>
        <v/>
      </c>
      <c r="O77" s="466" t="str">
        <f>IF(基本情報入力シート!W132="","",基本情報入力シート!W132)</f>
        <v/>
      </c>
      <c r="P77" s="472"/>
      <c r="Q77" s="473"/>
      <c r="R77" s="468" t="str">
        <f>IF('別紙様式2-3（個表） '!P89="","",'別紙様式2-3（個表） '!P89)</f>
        <v/>
      </c>
      <c r="S77" s="486" t="str">
        <f>IF('別紙様式2-3（個表） '!O89="","",'別紙様式2-3（個表） '!O89)</f>
        <v>令和７年12月</v>
      </c>
      <c r="T77" s="466" t="e">
        <f t="shared" si="2"/>
        <v>#N/A</v>
      </c>
      <c r="U77" s="466" t="str">
        <f>IF('別紙様式2-3（個表） '!M89="","",'別紙様式2-3（個表） '!M89)</f>
        <v/>
      </c>
    </row>
    <row r="78" spans="1:21" ht="18" customHeight="1">
      <c r="A78" s="464"/>
      <c r="B78" s="470"/>
      <c r="C78" s="464">
        <v>76</v>
      </c>
      <c r="D78" s="471"/>
      <c r="E78" s="472"/>
      <c r="F78" s="472"/>
      <c r="G78" s="472"/>
      <c r="H78" s="472"/>
      <c r="I78" s="472"/>
      <c r="J78" s="472"/>
      <c r="K78" s="472"/>
      <c r="L78" s="466" t="str">
        <f>IF(基本情報入力シート!B133="","",基本情報入力シート!B133)</f>
        <v/>
      </c>
      <c r="M78" s="484" t="str">
        <f>IF(基本情報入力シート!AC133="","",基本情報入力シート!AC133)</f>
        <v/>
      </c>
      <c r="N78" s="466" t="str">
        <f>IF(基本情報入力シート!Z133="","",基本情報入力シート!Z133)</f>
        <v/>
      </c>
      <c r="O78" s="466" t="str">
        <f>IF(基本情報入力シート!W133="","",基本情報入力シート!W133)</f>
        <v/>
      </c>
      <c r="P78" s="472"/>
      <c r="Q78" s="473"/>
      <c r="R78" s="468" t="str">
        <f>IF('別紙様式2-3（個表） '!P90="","",'別紙様式2-3（個表） '!P90)</f>
        <v/>
      </c>
      <c r="S78" s="486" t="str">
        <f>IF('別紙様式2-3（個表） '!O90="","",'別紙様式2-3（個表） '!O90)</f>
        <v>令和７年12月</v>
      </c>
      <c r="T78" s="466" t="e">
        <f t="shared" si="2"/>
        <v>#N/A</v>
      </c>
      <c r="U78" s="466" t="str">
        <f>IF('別紙様式2-3（個表） '!M90="","",'別紙様式2-3（個表） '!M90)</f>
        <v/>
      </c>
    </row>
    <row r="79" spans="1:21" ht="18" customHeight="1">
      <c r="A79" s="464"/>
      <c r="B79" s="470"/>
      <c r="C79" s="464">
        <v>77</v>
      </c>
      <c r="D79" s="471"/>
      <c r="E79" s="472"/>
      <c r="F79" s="472"/>
      <c r="G79" s="472"/>
      <c r="H79" s="472"/>
      <c r="I79" s="472"/>
      <c r="J79" s="472"/>
      <c r="K79" s="472"/>
      <c r="L79" s="466" t="str">
        <f>IF(基本情報入力シート!B134="","",基本情報入力シート!B134)</f>
        <v/>
      </c>
      <c r="M79" s="484" t="str">
        <f>IF(基本情報入力シート!AC134="","",基本情報入力シート!AC134)</f>
        <v/>
      </c>
      <c r="N79" s="466" t="str">
        <f>IF(基本情報入力シート!Z134="","",基本情報入力シート!Z134)</f>
        <v/>
      </c>
      <c r="O79" s="466" t="str">
        <f>IF(基本情報入力シート!W134="","",基本情報入力シート!W134)</f>
        <v/>
      </c>
      <c r="P79" s="472"/>
      <c r="Q79" s="473"/>
      <c r="R79" s="468" t="str">
        <f>IF('別紙様式2-3（個表） '!P91="","",'別紙様式2-3（個表） '!P91)</f>
        <v/>
      </c>
      <c r="S79" s="486" t="str">
        <f>IF('別紙様式2-3（個表） '!O91="","",'別紙様式2-3（個表） '!O91)</f>
        <v>令和７年12月</v>
      </c>
      <c r="T79" s="466" t="e">
        <f t="shared" si="2"/>
        <v>#N/A</v>
      </c>
      <c r="U79" s="466" t="str">
        <f>IF('別紙様式2-3（個表） '!M91="","",'別紙様式2-3（個表） '!M91)</f>
        <v/>
      </c>
    </row>
    <row r="80" spans="1:21" ht="18" customHeight="1">
      <c r="A80" s="464"/>
      <c r="B80" s="470"/>
      <c r="C80" s="464">
        <v>78</v>
      </c>
      <c r="D80" s="471"/>
      <c r="E80" s="472"/>
      <c r="F80" s="472"/>
      <c r="G80" s="472"/>
      <c r="H80" s="472"/>
      <c r="I80" s="472"/>
      <c r="J80" s="472"/>
      <c r="K80" s="472"/>
      <c r="L80" s="466" t="str">
        <f>IF(基本情報入力シート!B135="","",基本情報入力シート!B135)</f>
        <v/>
      </c>
      <c r="M80" s="484" t="str">
        <f>IF(基本情報入力シート!AC135="","",基本情報入力シート!AC135)</f>
        <v/>
      </c>
      <c r="N80" s="466" t="str">
        <f>IF(基本情報入力シート!Z135="","",基本情報入力シート!Z135)</f>
        <v/>
      </c>
      <c r="O80" s="466" t="str">
        <f>IF(基本情報入力シート!W135="","",基本情報入力シート!W135)</f>
        <v/>
      </c>
      <c r="P80" s="472"/>
      <c r="Q80" s="473"/>
      <c r="R80" s="468" t="str">
        <f>IF('別紙様式2-3（個表） '!P92="","",'別紙様式2-3（個表） '!P92)</f>
        <v/>
      </c>
      <c r="S80" s="486" t="str">
        <f>IF('別紙様式2-3（個表） '!O92="","",'別紙様式2-3（個表） '!O92)</f>
        <v>令和７年12月</v>
      </c>
      <c r="T80" s="466" t="e">
        <f t="shared" si="2"/>
        <v>#N/A</v>
      </c>
      <c r="U80" s="466" t="str">
        <f>IF('別紙様式2-3（個表） '!M92="","",'別紙様式2-3（個表） '!M92)</f>
        <v/>
      </c>
    </row>
    <row r="81" spans="1:21" ht="18" customHeight="1">
      <c r="A81" s="464"/>
      <c r="B81" s="470"/>
      <c r="C81" s="464">
        <v>79</v>
      </c>
      <c r="D81" s="471"/>
      <c r="E81" s="472"/>
      <c r="F81" s="472"/>
      <c r="G81" s="472"/>
      <c r="H81" s="472"/>
      <c r="I81" s="472"/>
      <c r="J81" s="472"/>
      <c r="K81" s="472"/>
      <c r="L81" s="466" t="str">
        <f>IF(基本情報入力シート!B136="","",基本情報入力シート!B136)</f>
        <v/>
      </c>
      <c r="M81" s="484" t="str">
        <f>IF(基本情報入力シート!AC136="","",基本情報入力シート!AC136)</f>
        <v/>
      </c>
      <c r="N81" s="466" t="str">
        <f>IF(基本情報入力シート!Z136="","",基本情報入力シート!Z136)</f>
        <v/>
      </c>
      <c r="O81" s="466" t="str">
        <f>IF(基本情報入力シート!W136="","",基本情報入力シート!W136)</f>
        <v/>
      </c>
      <c r="P81" s="472"/>
      <c r="Q81" s="473"/>
      <c r="R81" s="468" t="str">
        <f>IF('別紙様式2-3（個表） '!P93="","",'別紙様式2-3（個表） '!P93)</f>
        <v/>
      </c>
      <c r="S81" s="486" t="str">
        <f>IF('別紙様式2-3（個表） '!O93="","",'別紙様式2-3（個表） '!O93)</f>
        <v>令和７年12月</v>
      </c>
      <c r="T81" s="466" t="e">
        <f t="shared" si="2"/>
        <v>#N/A</v>
      </c>
      <c r="U81" s="466" t="str">
        <f>IF('別紙様式2-3（個表） '!M93="","",'別紙様式2-3（個表） '!M93)</f>
        <v/>
      </c>
    </row>
    <row r="82" spans="1:21" ht="18" customHeight="1">
      <c r="A82" s="464"/>
      <c r="B82" s="470"/>
      <c r="C82" s="464">
        <v>80</v>
      </c>
      <c r="D82" s="471"/>
      <c r="E82" s="472"/>
      <c r="F82" s="472"/>
      <c r="G82" s="472"/>
      <c r="H82" s="472"/>
      <c r="I82" s="472"/>
      <c r="J82" s="472"/>
      <c r="K82" s="472"/>
      <c r="L82" s="466" t="str">
        <f>IF(基本情報入力シート!B137="","",基本情報入力シート!B137)</f>
        <v/>
      </c>
      <c r="M82" s="484" t="str">
        <f>IF(基本情報入力シート!AC137="","",基本情報入力シート!AC137)</f>
        <v/>
      </c>
      <c r="N82" s="466" t="str">
        <f>IF(基本情報入力シート!Z137="","",基本情報入力シート!Z137)</f>
        <v/>
      </c>
      <c r="O82" s="466" t="str">
        <f>IF(基本情報入力シート!W137="","",基本情報入力シート!W137)</f>
        <v/>
      </c>
      <c r="P82" s="472"/>
      <c r="Q82" s="473"/>
      <c r="R82" s="468" t="str">
        <f>IF('別紙様式2-3（個表） '!P94="","",'別紙様式2-3（個表） '!P94)</f>
        <v/>
      </c>
      <c r="S82" s="486" t="str">
        <f>IF('別紙様式2-3（個表） '!O94="","",'別紙様式2-3（個表） '!O94)</f>
        <v>令和７年12月</v>
      </c>
      <c r="T82" s="466" t="e">
        <f t="shared" si="2"/>
        <v>#N/A</v>
      </c>
      <c r="U82" s="466" t="str">
        <f>IF('別紙様式2-3（個表） '!M94="","",'別紙様式2-3（個表） '!M94)</f>
        <v/>
      </c>
    </row>
    <row r="83" spans="1:21" ht="18" customHeight="1">
      <c r="A83" s="464"/>
      <c r="B83" s="470"/>
      <c r="C83" s="464">
        <v>81</v>
      </c>
      <c r="D83" s="471"/>
      <c r="E83" s="472"/>
      <c r="F83" s="472"/>
      <c r="G83" s="472"/>
      <c r="H83" s="472"/>
      <c r="I83" s="472"/>
      <c r="J83" s="472"/>
      <c r="K83" s="472"/>
      <c r="L83" s="466" t="str">
        <f>IF(基本情報入力シート!B138="","",基本情報入力シート!B138)</f>
        <v/>
      </c>
      <c r="M83" s="484" t="str">
        <f>IF(基本情報入力シート!AC138="","",基本情報入力シート!AC138)</f>
        <v/>
      </c>
      <c r="N83" s="466" t="str">
        <f>IF(基本情報入力シート!Z138="","",基本情報入力シート!Z138)</f>
        <v/>
      </c>
      <c r="O83" s="466" t="str">
        <f>IF(基本情報入力シート!W138="","",基本情報入力シート!W138)</f>
        <v/>
      </c>
      <c r="P83" s="472"/>
      <c r="Q83" s="473"/>
      <c r="R83" s="468" t="str">
        <f>IF('別紙様式2-3（個表） '!P95="","",'別紙様式2-3（個表） '!P95)</f>
        <v/>
      </c>
      <c r="S83" s="486" t="str">
        <f>IF('別紙様式2-3（個表） '!O95="","",'別紙様式2-3（個表） '!O95)</f>
        <v>令和７年12月</v>
      </c>
      <c r="T83" s="466" t="e">
        <f t="shared" si="2"/>
        <v>#N/A</v>
      </c>
      <c r="U83" s="466" t="str">
        <f>IF('別紙様式2-3（個表） '!M95="","",'別紙様式2-3（個表） '!M95)</f>
        <v/>
      </c>
    </row>
    <row r="84" spans="1:21" ht="18" customHeight="1">
      <c r="A84" s="464"/>
      <c r="B84" s="470"/>
      <c r="C84" s="464">
        <v>82</v>
      </c>
      <c r="D84" s="471"/>
      <c r="E84" s="472"/>
      <c r="F84" s="472"/>
      <c r="G84" s="472"/>
      <c r="H84" s="472"/>
      <c r="I84" s="472"/>
      <c r="J84" s="472"/>
      <c r="K84" s="472"/>
      <c r="L84" s="466" t="str">
        <f>IF(基本情報入力シート!B139="","",基本情報入力シート!B139)</f>
        <v/>
      </c>
      <c r="M84" s="484" t="str">
        <f>IF(基本情報入力シート!AC139="","",基本情報入力シート!AC139)</f>
        <v/>
      </c>
      <c r="N84" s="466" t="str">
        <f>IF(基本情報入力シート!Z139="","",基本情報入力シート!Z139)</f>
        <v/>
      </c>
      <c r="O84" s="466" t="str">
        <f>IF(基本情報入力シート!W139="","",基本情報入力シート!W139)</f>
        <v/>
      </c>
      <c r="P84" s="472"/>
      <c r="Q84" s="473"/>
      <c r="R84" s="468" t="str">
        <f>IF('別紙様式2-3（個表） '!P96="","",'別紙様式2-3（個表） '!P96)</f>
        <v/>
      </c>
      <c r="S84" s="486" t="str">
        <f>IF('別紙様式2-3（個表） '!O96="","",'別紙様式2-3（個表） '!O96)</f>
        <v>令和７年12月</v>
      </c>
      <c r="T84" s="466" t="e">
        <f t="shared" si="2"/>
        <v>#N/A</v>
      </c>
      <c r="U84" s="466" t="str">
        <f>IF('別紙様式2-3（個表） '!M96="","",'別紙様式2-3（個表） '!M96)</f>
        <v/>
      </c>
    </row>
    <row r="85" spans="1:21" ht="18" customHeight="1">
      <c r="A85" s="464"/>
      <c r="B85" s="470"/>
      <c r="C85" s="464">
        <v>83</v>
      </c>
      <c r="D85" s="471"/>
      <c r="E85" s="472"/>
      <c r="F85" s="472"/>
      <c r="G85" s="472"/>
      <c r="H85" s="472"/>
      <c r="I85" s="472"/>
      <c r="J85" s="472"/>
      <c r="K85" s="472"/>
      <c r="L85" s="466" t="str">
        <f>IF(基本情報入力シート!B140="","",基本情報入力シート!B140)</f>
        <v/>
      </c>
      <c r="M85" s="484" t="str">
        <f>IF(基本情報入力シート!AC140="","",基本情報入力シート!AC140)</f>
        <v/>
      </c>
      <c r="N85" s="466" t="str">
        <f>IF(基本情報入力シート!Z140="","",基本情報入力シート!Z140)</f>
        <v/>
      </c>
      <c r="O85" s="466" t="str">
        <f>IF(基本情報入力シート!W140="","",基本情報入力シート!W140)</f>
        <v/>
      </c>
      <c r="P85" s="472"/>
      <c r="Q85" s="473"/>
      <c r="R85" s="468" t="str">
        <f>IF('別紙様式2-3（個表） '!P97="","",'別紙様式2-3（個表） '!P97)</f>
        <v/>
      </c>
      <c r="S85" s="486" t="str">
        <f>IF('別紙様式2-3（個表） '!O97="","",'別紙様式2-3（個表） '!O97)</f>
        <v>令和７年12月</v>
      </c>
      <c r="T85" s="466" t="e">
        <f t="shared" si="2"/>
        <v>#N/A</v>
      </c>
      <c r="U85" s="466" t="str">
        <f>IF('別紙様式2-3（個表） '!M97="","",'別紙様式2-3（個表） '!M97)</f>
        <v/>
      </c>
    </row>
    <row r="86" spans="1:21" ht="18" customHeight="1">
      <c r="A86" s="464"/>
      <c r="B86" s="470"/>
      <c r="C86" s="464">
        <v>84</v>
      </c>
      <c r="D86" s="471"/>
      <c r="E86" s="472"/>
      <c r="F86" s="472"/>
      <c r="G86" s="472"/>
      <c r="H86" s="472"/>
      <c r="I86" s="472"/>
      <c r="J86" s="472"/>
      <c r="K86" s="472"/>
      <c r="L86" s="466" t="str">
        <f>IF(基本情報入力シート!B141="","",基本情報入力シート!B141)</f>
        <v/>
      </c>
      <c r="M86" s="484" t="str">
        <f>IF(基本情報入力シート!AC141="","",基本情報入力シート!AC141)</f>
        <v/>
      </c>
      <c r="N86" s="466" t="str">
        <f>IF(基本情報入力シート!Z141="","",基本情報入力シート!Z141)</f>
        <v/>
      </c>
      <c r="O86" s="466" t="str">
        <f>IF(基本情報入力シート!W141="","",基本情報入力シート!W141)</f>
        <v/>
      </c>
      <c r="P86" s="472"/>
      <c r="Q86" s="473"/>
      <c r="R86" s="468" t="str">
        <f>IF('別紙様式2-3（個表） '!P98="","",'別紙様式2-3（個表） '!P98)</f>
        <v/>
      </c>
      <c r="S86" s="486" t="str">
        <f>IF('別紙様式2-3（個表） '!O98="","",'別紙様式2-3（個表） '!O98)</f>
        <v>令和７年12月</v>
      </c>
      <c r="T86" s="466" t="e">
        <f t="shared" si="2"/>
        <v>#N/A</v>
      </c>
      <c r="U86" s="466" t="str">
        <f>IF('別紙様式2-3（個表） '!M98="","",'別紙様式2-3（個表） '!M98)</f>
        <v/>
      </c>
    </row>
    <row r="87" spans="1:21" ht="18" customHeight="1">
      <c r="A87" s="464"/>
      <c r="B87" s="470"/>
      <c r="C87" s="464">
        <v>85</v>
      </c>
      <c r="D87" s="471"/>
      <c r="E87" s="472"/>
      <c r="F87" s="472"/>
      <c r="G87" s="472"/>
      <c r="H87" s="472"/>
      <c r="I87" s="472"/>
      <c r="J87" s="472"/>
      <c r="K87" s="472"/>
      <c r="L87" s="466" t="str">
        <f>IF(基本情報入力シート!B142="","",基本情報入力シート!B142)</f>
        <v/>
      </c>
      <c r="M87" s="484" t="str">
        <f>IF(基本情報入力シート!AC142="","",基本情報入力シート!AC142)</f>
        <v/>
      </c>
      <c r="N87" s="466" t="str">
        <f>IF(基本情報入力シート!Z142="","",基本情報入力シート!Z142)</f>
        <v/>
      </c>
      <c r="O87" s="466" t="str">
        <f>IF(基本情報入力シート!W142="","",基本情報入力シート!W142)</f>
        <v/>
      </c>
      <c r="P87" s="472"/>
      <c r="Q87" s="473"/>
      <c r="R87" s="468" t="str">
        <f>IF('別紙様式2-3（個表） '!P99="","",'別紙様式2-3（個表） '!P99)</f>
        <v/>
      </c>
      <c r="S87" s="486" t="str">
        <f>IF('別紙様式2-3（個表） '!O99="","",'別紙様式2-3（個表） '!O99)</f>
        <v>令和７年12月</v>
      </c>
      <c r="T87" s="466" t="e">
        <f t="shared" si="2"/>
        <v>#N/A</v>
      </c>
      <c r="U87" s="466" t="str">
        <f>IF('別紙様式2-3（個表） '!M99="","",'別紙様式2-3（個表） '!M99)</f>
        <v/>
      </c>
    </row>
    <row r="88" spans="1:21" ht="18" customHeight="1">
      <c r="A88" s="464"/>
      <c r="B88" s="470"/>
      <c r="C88" s="464">
        <v>86</v>
      </c>
      <c r="D88" s="471"/>
      <c r="E88" s="472"/>
      <c r="F88" s="472"/>
      <c r="G88" s="472"/>
      <c r="H88" s="472"/>
      <c r="I88" s="472"/>
      <c r="J88" s="472"/>
      <c r="K88" s="472"/>
      <c r="L88" s="466" t="str">
        <f>IF(基本情報入力シート!B143="","",基本情報入力シート!B143)</f>
        <v/>
      </c>
      <c r="M88" s="484" t="str">
        <f>IF(基本情報入力シート!AC143="","",基本情報入力シート!AC143)</f>
        <v/>
      </c>
      <c r="N88" s="466" t="str">
        <f>IF(基本情報入力シート!Z143="","",基本情報入力シート!Z143)</f>
        <v/>
      </c>
      <c r="O88" s="466" t="str">
        <f>IF(基本情報入力シート!W143="","",基本情報入力シート!W143)</f>
        <v/>
      </c>
      <c r="P88" s="472"/>
      <c r="Q88" s="473"/>
      <c r="R88" s="468" t="str">
        <f>IF('別紙様式2-3（個表） '!P100="","",'別紙様式2-3（個表） '!P100)</f>
        <v/>
      </c>
      <c r="S88" s="486" t="str">
        <f>IF('別紙様式2-3（個表） '!O100="","",'別紙様式2-3（個表） '!O100)</f>
        <v>令和７年12月</v>
      </c>
      <c r="T88" s="466" t="e">
        <f t="shared" si="2"/>
        <v>#N/A</v>
      </c>
      <c r="U88" s="466" t="str">
        <f>IF('別紙様式2-3（個表） '!M100="","",'別紙様式2-3（個表） '!M100)</f>
        <v/>
      </c>
    </row>
    <row r="89" spans="1:21" ht="18" customHeight="1">
      <c r="A89" s="474"/>
      <c r="B89" s="475"/>
      <c r="C89" s="464">
        <v>87</v>
      </c>
      <c r="D89" s="471"/>
      <c r="E89" s="472"/>
      <c r="F89" s="472"/>
      <c r="G89" s="472"/>
      <c r="H89" s="472"/>
      <c r="I89" s="472"/>
      <c r="J89" s="472"/>
      <c r="K89" s="472"/>
      <c r="L89" s="466" t="str">
        <f>IF(基本情報入力シート!B144="","",基本情報入力シート!B144)</f>
        <v/>
      </c>
      <c r="M89" s="484" t="str">
        <f>IF(基本情報入力シート!AC144="","",基本情報入力シート!AC144)</f>
        <v/>
      </c>
      <c r="N89" s="466" t="str">
        <f>IF(基本情報入力シート!Z144="","",基本情報入力シート!Z144)</f>
        <v/>
      </c>
      <c r="O89" s="466" t="str">
        <f>IF(基本情報入力シート!W144="","",基本情報入力シート!W144)</f>
        <v/>
      </c>
      <c r="P89" s="472"/>
      <c r="Q89" s="473"/>
      <c r="R89" s="468" t="str">
        <f>IF('別紙様式2-3（個表） '!P101="","",'別紙様式2-3（個表） '!P101)</f>
        <v/>
      </c>
      <c r="S89" s="486" t="str">
        <f>IF('別紙様式2-3（個表） '!O101="","",'別紙様式2-3（個表） '!O101)</f>
        <v>令和７年12月</v>
      </c>
      <c r="T89" s="466" t="e">
        <f t="shared" si="2"/>
        <v>#N/A</v>
      </c>
      <c r="U89" s="466" t="str">
        <f>IF('別紙様式2-3（個表） '!M101="","",'別紙様式2-3（個表） '!M101)</f>
        <v/>
      </c>
    </row>
    <row r="90" spans="1:21" ht="18" customHeight="1">
      <c r="A90" s="464"/>
      <c r="B90" s="470"/>
      <c r="C90" s="464">
        <v>88</v>
      </c>
      <c r="D90" s="471"/>
      <c r="E90" s="472"/>
      <c r="F90" s="472"/>
      <c r="G90" s="472"/>
      <c r="H90" s="472"/>
      <c r="I90" s="472"/>
      <c r="J90" s="472"/>
      <c r="K90" s="472"/>
      <c r="L90" s="466" t="str">
        <f>IF(基本情報入力シート!B145="","",基本情報入力シート!B145)</f>
        <v/>
      </c>
      <c r="M90" s="484" t="str">
        <f>IF(基本情報入力シート!AC145="","",基本情報入力シート!AC145)</f>
        <v/>
      </c>
      <c r="N90" s="466" t="str">
        <f>IF(基本情報入力シート!Z145="","",基本情報入力シート!Z145)</f>
        <v/>
      </c>
      <c r="O90" s="466" t="str">
        <f>IF(基本情報入力シート!W145="","",基本情報入力シート!W145)</f>
        <v/>
      </c>
      <c r="P90" s="472"/>
      <c r="Q90" s="473"/>
      <c r="R90" s="468" t="str">
        <f>IF('別紙様式2-3（個表） '!P102="","",'別紙様式2-3（個表） '!P102)</f>
        <v/>
      </c>
      <c r="S90" s="486" t="str">
        <f>IF('別紙様式2-3（個表） '!O102="","",'別紙様式2-3（個表） '!O102)</f>
        <v>令和７年12月</v>
      </c>
      <c r="T90" s="466" t="e">
        <f t="shared" si="2"/>
        <v>#N/A</v>
      </c>
      <c r="U90" s="466" t="str">
        <f>IF('別紙様式2-3（個表） '!M102="","",'別紙様式2-3（個表） '!M102)</f>
        <v/>
      </c>
    </row>
    <row r="91" spans="1:21" ht="18" customHeight="1">
      <c r="A91" s="464"/>
      <c r="B91" s="470"/>
      <c r="C91" s="464">
        <v>89</v>
      </c>
      <c r="D91" s="471"/>
      <c r="E91" s="472"/>
      <c r="F91" s="472"/>
      <c r="G91" s="472"/>
      <c r="H91" s="472"/>
      <c r="I91" s="472"/>
      <c r="J91" s="472"/>
      <c r="K91" s="472"/>
      <c r="L91" s="466" t="str">
        <f>IF(基本情報入力シート!B146="","",基本情報入力シート!B146)</f>
        <v/>
      </c>
      <c r="M91" s="484" t="str">
        <f>IF(基本情報入力シート!AC146="","",基本情報入力シート!AC146)</f>
        <v/>
      </c>
      <c r="N91" s="466" t="str">
        <f>IF(基本情報入力シート!Z146="","",基本情報入力シート!Z146)</f>
        <v/>
      </c>
      <c r="O91" s="466" t="str">
        <f>IF(基本情報入力シート!W146="","",基本情報入力シート!W146)</f>
        <v/>
      </c>
      <c r="P91" s="472"/>
      <c r="Q91" s="473"/>
      <c r="R91" s="468" t="str">
        <f>IF('別紙様式2-3（個表） '!P103="","",'別紙様式2-3（個表） '!P103)</f>
        <v/>
      </c>
      <c r="S91" s="486" t="str">
        <f>IF('別紙様式2-3（個表） '!O103="","",'別紙様式2-3（個表） '!O103)</f>
        <v>令和７年12月</v>
      </c>
      <c r="T91" s="466" t="e">
        <f t="shared" si="2"/>
        <v>#N/A</v>
      </c>
      <c r="U91" s="466" t="str">
        <f>IF('別紙様式2-3（個表） '!M103="","",'別紙様式2-3（個表） '!M103)</f>
        <v/>
      </c>
    </row>
    <row r="92" spans="1:21" ht="18" customHeight="1">
      <c r="A92" s="464"/>
      <c r="B92" s="470"/>
      <c r="C92" s="464">
        <v>90</v>
      </c>
      <c r="D92" s="471"/>
      <c r="E92" s="472"/>
      <c r="F92" s="472"/>
      <c r="G92" s="472"/>
      <c r="H92" s="472"/>
      <c r="I92" s="472"/>
      <c r="J92" s="472"/>
      <c r="K92" s="472"/>
      <c r="L92" s="466" t="str">
        <f>IF(基本情報入力シート!B147="","",基本情報入力シート!B147)</f>
        <v/>
      </c>
      <c r="M92" s="484" t="str">
        <f>IF(基本情報入力シート!AC147="","",基本情報入力シート!AC147)</f>
        <v/>
      </c>
      <c r="N92" s="466" t="str">
        <f>IF(基本情報入力シート!Z147="","",基本情報入力シート!Z147)</f>
        <v/>
      </c>
      <c r="O92" s="466" t="str">
        <f>IF(基本情報入力シート!W147="","",基本情報入力シート!W147)</f>
        <v/>
      </c>
      <c r="P92" s="472"/>
      <c r="Q92" s="473"/>
      <c r="R92" s="468" t="str">
        <f>IF('別紙様式2-3（個表） '!P104="","",'別紙様式2-3（個表） '!P104)</f>
        <v/>
      </c>
      <c r="S92" s="486" t="str">
        <f>IF('別紙様式2-3（個表） '!O104="","",'別紙様式2-3（個表） '!O104)</f>
        <v>令和７年12月</v>
      </c>
      <c r="T92" s="466" t="e">
        <f t="shared" si="2"/>
        <v>#N/A</v>
      </c>
      <c r="U92" s="466" t="str">
        <f>IF('別紙様式2-3（個表） '!M104="","",'別紙様式2-3（個表） '!M104)</f>
        <v/>
      </c>
    </row>
    <row r="93" spans="1:21" ht="18" customHeight="1">
      <c r="A93" s="464"/>
      <c r="B93" s="470"/>
      <c r="C93" s="464">
        <v>91</v>
      </c>
      <c r="D93" s="471"/>
      <c r="E93" s="472"/>
      <c r="F93" s="472"/>
      <c r="G93" s="472"/>
      <c r="H93" s="472"/>
      <c r="I93" s="472"/>
      <c r="J93" s="472"/>
      <c r="K93" s="472"/>
      <c r="L93" s="466" t="str">
        <f>IF(基本情報入力シート!B148="","",基本情報入力シート!B148)</f>
        <v/>
      </c>
      <c r="M93" s="484" t="str">
        <f>IF(基本情報入力シート!AC148="","",基本情報入力シート!AC148)</f>
        <v/>
      </c>
      <c r="N93" s="466" t="str">
        <f>IF(基本情報入力シート!Z148="","",基本情報入力シート!Z148)</f>
        <v/>
      </c>
      <c r="O93" s="466" t="str">
        <f>IF(基本情報入力シート!W148="","",基本情報入力シート!W148)</f>
        <v/>
      </c>
      <c r="P93" s="472"/>
      <c r="Q93" s="473"/>
      <c r="R93" s="468" t="str">
        <f>IF('別紙様式2-3（個表） '!P105="","",'別紙様式2-3（個表） '!P105)</f>
        <v/>
      </c>
      <c r="S93" s="486" t="str">
        <f>IF('別紙様式2-3（個表） '!O105="","",'別紙様式2-3（個表） '!O105)</f>
        <v>令和７年12月</v>
      </c>
      <c r="T93" s="466" t="e">
        <f t="shared" si="2"/>
        <v>#N/A</v>
      </c>
      <c r="U93" s="466" t="str">
        <f>IF('別紙様式2-3（個表） '!M105="","",'別紙様式2-3（個表） '!M105)</f>
        <v/>
      </c>
    </row>
    <row r="94" spans="1:21" ht="18" customHeight="1">
      <c r="A94" s="464"/>
      <c r="B94" s="470"/>
      <c r="C94" s="464">
        <v>92</v>
      </c>
      <c r="D94" s="471"/>
      <c r="E94" s="472"/>
      <c r="F94" s="472"/>
      <c r="G94" s="472"/>
      <c r="H94" s="472"/>
      <c r="I94" s="472"/>
      <c r="J94" s="472"/>
      <c r="K94" s="472"/>
      <c r="L94" s="466" t="str">
        <f>IF(基本情報入力シート!B149="","",基本情報入力シート!B149)</f>
        <v/>
      </c>
      <c r="M94" s="484" t="str">
        <f>IF(基本情報入力シート!AC149="","",基本情報入力シート!AC149)</f>
        <v/>
      </c>
      <c r="N94" s="466" t="str">
        <f>IF(基本情報入力シート!Z149="","",基本情報入力シート!Z149)</f>
        <v/>
      </c>
      <c r="O94" s="466" t="str">
        <f>IF(基本情報入力シート!W149="","",基本情報入力シート!W149)</f>
        <v/>
      </c>
      <c r="P94" s="472"/>
      <c r="Q94" s="473"/>
      <c r="R94" s="468" t="str">
        <f>IF('別紙様式2-3（個表） '!P106="","",'別紙様式2-3（個表） '!P106)</f>
        <v/>
      </c>
      <c r="S94" s="486" t="str">
        <f>IF('別紙様式2-3（個表） '!O106="","",'別紙様式2-3（個表） '!O106)</f>
        <v>令和７年12月</v>
      </c>
      <c r="T94" s="466" t="e">
        <f t="shared" si="2"/>
        <v>#N/A</v>
      </c>
      <c r="U94" s="466" t="str">
        <f>IF('別紙様式2-3（個表） '!M106="","",'別紙様式2-3（個表） '!M106)</f>
        <v/>
      </c>
    </row>
    <row r="95" spans="1:21" ht="18" customHeight="1">
      <c r="A95" s="464"/>
      <c r="B95" s="470"/>
      <c r="C95" s="464">
        <v>93</v>
      </c>
      <c r="D95" s="471"/>
      <c r="E95" s="472"/>
      <c r="F95" s="472"/>
      <c r="G95" s="472"/>
      <c r="H95" s="472"/>
      <c r="I95" s="472"/>
      <c r="J95" s="472"/>
      <c r="K95" s="472"/>
      <c r="L95" s="466" t="str">
        <f>IF(基本情報入力シート!B150="","",基本情報入力シート!B150)</f>
        <v/>
      </c>
      <c r="M95" s="484" t="str">
        <f>IF(基本情報入力シート!AC150="","",基本情報入力シート!AC150)</f>
        <v/>
      </c>
      <c r="N95" s="466" t="str">
        <f>IF(基本情報入力シート!Z150="","",基本情報入力シート!Z150)</f>
        <v/>
      </c>
      <c r="O95" s="466" t="str">
        <f>IF(基本情報入力シート!W150="","",基本情報入力シート!W150)</f>
        <v/>
      </c>
      <c r="P95" s="472"/>
      <c r="Q95" s="473"/>
      <c r="R95" s="468" t="str">
        <f>IF('別紙様式2-3（個表） '!P107="","",'別紙様式2-3（個表） '!P107)</f>
        <v/>
      </c>
      <c r="S95" s="486" t="str">
        <f>IF('別紙様式2-3（個表） '!O107="","",'別紙様式2-3（個表） '!O107)</f>
        <v>令和７年12月</v>
      </c>
      <c r="T95" s="466" t="e">
        <f t="shared" si="2"/>
        <v>#N/A</v>
      </c>
      <c r="U95" s="466" t="str">
        <f>IF('別紙様式2-3（個表） '!M107="","",'別紙様式2-3（個表） '!M107)</f>
        <v/>
      </c>
    </row>
    <row r="96" spans="1:21" ht="18" customHeight="1">
      <c r="A96" s="464"/>
      <c r="B96" s="470"/>
      <c r="C96" s="464">
        <v>94</v>
      </c>
      <c r="D96" s="471"/>
      <c r="E96" s="472"/>
      <c r="F96" s="472"/>
      <c r="G96" s="472"/>
      <c r="H96" s="472"/>
      <c r="I96" s="472"/>
      <c r="J96" s="472"/>
      <c r="K96" s="472"/>
      <c r="L96" s="466" t="str">
        <f>IF(基本情報入力シート!B151="","",基本情報入力シート!B151)</f>
        <v/>
      </c>
      <c r="M96" s="484" t="str">
        <f>IF(基本情報入力シート!AC151="","",基本情報入力シート!AC151)</f>
        <v/>
      </c>
      <c r="N96" s="466" t="str">
        <f>IF(基本情報入力シート!Z151="","",基本情報入力シート!Z151)</f>
        <v/>
      </c>
      <c r="O96" s="466" t="str">
        <f>IF(基本情報入力シート!W151="","",基本情報入力シート!W151)</f>
        <v/>
      </c>
      <c r="P96" s="472"/>
      <c r="Q96" s="473"/>
      <c r="R96" s="468" t="str">
        <f>IF('別紙様式2-3（個表） '!P108="","",'別紙様式2-3（個表） '!P108)</f>
        <v/>
      </c>
      <c r="S96" s="486" t="str">
        <f>IF('別紙様式2-3（個表） '!O108="","",'別紙様式2-3（個表） '!O108)</f>
        <v>令和７年12月</v>
      </c>
      <c r="T96" s="466" t="e">
        <f t="shared" si="2"/>
        <v>#N/A</v>
      </c>
      <c r="U96" s="466" t="str">
        <f>IF('別紙様式2-3（個表） '!M108="","",'別紙様式2-3（個表） '!M108)</f>
        <v/>
      </c>
    </row>
    <row r="97" spans="1:21" ht="18" customHeight="1">
      <c r="A97" s="464"/>
      <c r="B97" s="470"/>
      <c r="C97" s="464">
        <v>95</v>
      </c>
      <c r="D97" s="471"/>
      <c r="E97" s="472"/>
      <c r="F97" s="472"/>
      <c r="G97" s="472"/>
      <c r="H97" s="472"/>
      <c r="I97" s="472"/>
      <c r="J97" s="472"/>
      <c r="K97" s="472"/>
      <c r="L97" s="466" t="str">
        <f>IF(基本情報入力シート!B152="","",基本情報入力シート!B152)</f>
        <v/>
      </c>
      <c r="M97" s="484" t="str">
        <f>IF(基本情報入力シート!AC152="","",基本情報入力シート!AC152)</f>
        <v/>
      </c>
      <c r="N97" s="466" t="str">
        <f>IF(基本情報入力シート!Z152="","",基本情報入力シート!Z152)</f>
        <v/>
      </c>
      <c r="O97" s="466" t="str">
        <f>IF(基本情報入力シート!W152="","",基本情報入力シート!W152)</f>
        <v/>
      </c>
      <c r="P97" s="472"/>
      <c r="Q97" s="473"/>
      <c r="R97" s="468" t="str">
        <f>IF('別紙様式2-3（個表） '!P109="","",'別紙様式2-3（個表） '!P109)</f>
        <v/>
      </c>
      <c r="S97" s="486" t="str">
        <f>IF('別紙様式2-3（個表） '!O109="","",'別紙様式2-3（個表） '!O109)</f>
        <v>令和７年12月</v>
      </c>
      <c r="T97" s="466" t="e">
        <f t="shared" si="2"/>
        <v>#N/A</v>
      </c>
      <c r="U97" s="466" t="str">
        <f>IF('別紙様式2-3（個表） '!M109="","",'別紙様式2-3（個表） '!M109)</f>
        <v/>
      </c>
    </row>
    <row r="98" spans="1:21" ht="18" customHeight="1">
      <c r="A98" s="464"/>
      <c r="B98" s="470"/>
      <c r="C98" s="464">
        <v>96</v>
      </c>
      <c r="D98" s="471"/>
      <c r="E98" s="472"/>
      <c r="F98" s="472"/>
      <c r="G98" s="472"/>
      <c r="H98" s="472"/>
      <c r="I98" s="472"/>
      <c r="J98" s="472"/>
      <c r="K98" s="472"/>
      <c r="L98" s="466" t="str">
        <f>IF(基本情報入力シート!B153="","",基本情報入力シート!B153)</f>
        <v/>
      </c>
      <c r="M98" s="484" t="str">
        <f>IF(基本情報入力シート!AC153="","",基本情報入力シート!AC153)</f>
        <v/>
      </c>
      <c r="N98" s="466" t="str">
        <f>IF(基本情報入力シート!Z153="","",基本情報入力シート!Z153)</f>
        <v/>
      </c>
      <c r="O98" s="466" t="str">
        <f>IF(基本情報入力シート!W153="","",基本情報入力シート!W153)</f>
        <v/>
      </c>
      <c r="P98" s="472"/>
      <c r="Q98" s="473"/>
      <c r="R98" s="468" t="str">
        <f>IF('別紙様式2-3（個表） '!P110="","",'別紙様式2-3（個表） '!P110)</f>
        <v/>
      </c>
      <c r="S98" s="486" t="str">
        <f>IF('別紙様式2-3（個表） '!O110="","",'別紙様式2-3（個表） '!O110)</f>
        <v>令和７年12月</v>
      </c>
      <c r="T98" s="466" t="e">
        <f t="shared" si="2"/>
        <v>#N/A</v>
      </c>
      <c r="U98" s="466" t="str">
        <f>IF('別紙様式2-3（個表） '!M110="","",'別紙様式2-3（個表） '!M110)</f>
        <v/>
      </c>
    </row>
    <row r="99" spans="1:21" ht="18" customHeight="1">
      <c r="A99" s="464"/>
      <c r="B99" s="470"/>
      <c r="C99" s="464">
        <v>97</v>
      </c>
      <c r="D99" s="471"/>
      <c r="E99" s="472"/>
      <c r="F99" s="472"/>
      <c r="G99" s="472"/>
      <c r="H99" s="472"/>
      <c r="I99" s="472"/>
      <c r="J99" s="472"/>
      <c r="K99" s="472"/>
      <c r="L99" s="466" t="str">
        <f>IF(基本情報入力シート!B154="","",基本情報入力シート!B154)</f>
        <v/>
      </c>
      <c r="M99" s="484" t="str">
        <f>IF(基本情報入力シート!AC154="","",基本情報入力シート!AC154)</f>
        <v/>
      </c>
      <c r="N99" s="466" t="str">
        <f>IF(基本情報入力シート!Z154="","",基本情報入力シート!Z154)</f>
        <v/>
      </c>
      <c r="O99" s="466" t="str">
        <f>IF(基本情報入力シート!W154="","",基本情報入力シート!W154)</f>
        <v/>
      </c>
      <c r="P99" s="472"/>
      <c r="Q99" s="473"/>
      <c r="R99" s="468" t="str">
        <f>IF('別紙様式2-3（個表） '!P111="","",'別紙様式2-3（個表） '!P111)</f>
        <v/>
      </c>
      <c r="S99" s="486" t="str">
        <f>IF('別紙様式2-3（個表） '!O111="","",'別紙様式2-3（個表） '!O111)</f>
        <v>令和７年12月</v>
      </c>
      <c r="T99" s="466" t="e">
        <f t="shared" ref="T99:T102" si="3">VLOOKUP(U:U,V:W,2,0)</f>
        <v>#N/A</v>
      </c>
      <c r="U99" s="466" t="str">
        <f>IF('別紙様式2-3（個表） '!M111="","",'別紙様式2-3（個表） '!M111)</f>
        <v/>
      </c>
    </row>
    <row r="100" spans="1:21" ht="18" customHeight="1">
      <c r="A100" s="464"/>
      <c r="B100" s="470"/>
      <c r="C100" s="464">
        <v>98</v>
      </c>
      <c r="D100" s="471"/>
      <c r="E100" s="472"/>
      <c r="F100" s="472"/>
      <c r="G100" s="472"/>
      <c r="H100" s="472"/>
      <c r="I100" s="472"/>
      <c r="J100" s="472"/>
      <c r="K100" s="472"/>
      <c r="L100" s="466" t="str">
        <f>IF(基本情報入力シート!B155="","",基本情報入力シート!B155)</f>
        <v/>
      </c>
      <c r="M100" s="484" t="str">
        <f>IF(基本情報入力シート!AC155="","",基本情報入力シート!AC155)</f>
        <v/>
      </c>
      <c r="N100" s="466" t="str">
        <f>IF(基本情報入力シート!Z155="","",基本情報入力シート!Z155)</f>
        <v/>
      </c>
      <c r="O100" s="466" t="str">
        <f>IF(基本情報入力シート!W155="","",基本情報入力シート!W155)</f>
        <v/>
      </c>
      <c r="P100" s="472"/>
      <c r="Q100" s="473"/>
      <c r="R100" s="468" t="str">
        <f>IF('別紙様式2-3（個表） '!P112="","",'別紙様式2-3（個表） '!P112)</f>
        <v/>
      </c>
      <c r="S100" s="486" t="str">
        <f>IF('別紙様式2-3（個表） '!O112="","",'別紙様式2-3（個表） '!O112)</f>
        <v>令和７年12月</v>
      </c>
      <c r="T100" s="466" t="e">
        <f t="shared" si="3"/>
        <v>#N/A</v>
      </c>
      <c r="U100" s="466" t="str">
        <f>IF('別紙様式2-3（個表） '!M112="","",'別紙様式2-3（個表） '!M112)</f>
        <v/>
      </c>
    </row>
    <row r="101" spans="1:21" ht="18" customHeight="1">
      <c r="A101" s="464"/>
      <c r="B101" s="470"/>
      <c r="C101" s="464">
        <v>99</v>
      </c>
      <c r="D101" s="471"/>
      <c r="E101" s="472"/>
      <c r="F101" s="472"/>
      <c r="G101" s="472"/>
      <c r="H101" s="472"/>
      <c r="I101" s="472"/>
      <c r="J101" s="472"/>
      <c r="K101" s="472"/>
      <c r="L101" s="466" t="str">
        <f>IF(基本情報入力シート!B156="","",基本情報入力シート!B156)</f>
        <v/>
      </c>
      <c r="M101" s="484" t="str">
        <f>IF(基本情報入力シート!AC156="","",基本情報入力シート!AC156)</f>
        <v/>
      </c>
      <c r="N101" s="466" t="str">
        <f>IF(基本情報入力シート!Z156="","",基本情報入力シート!Z156)</f>
        <v/>
      </c>
      <c r="O101" s="466" t="str">
        <f>IF(基本情報入力シート!W156="","",基本情報入力シート!W156)</f>
        <v/>
      </c>
      <c r="P101" s="472"/>
      <c r="Q101" s="473"/>
      <c r="R101" s="468" t="str">
        <f>IF('別紙様式2-3（個表） '!P113="","",'別紙様式2-3（個表） '!P113)</f>
        <v/>
      </c>
      <c r="S101" s="486" t="str">
        <f>IF('別紙様式2-3（個表） '!O113="","",'別紙様式2-3（個表） '!O113)</f>
        <v>令和７年12月</v>
      </c>
      <c r="T101" s="466" t="e">
        <f t="shared" si="3"/>
        <v>#N/A</v>
      </c>
      <c r="U101" s="466" t="str">
        <f>IF('別紙様式2-3（個表） '!M113="","",'別紙様式2-3（個表） '!M113)</f>
        <v/>
      </c>
    </row>
    <row r="102" spans="1:21" ht="18" customHeight="1">
      <c r="A102" s="464"/>
      <c r="B102" s="470"/>
      <c r="C102" s="464">
        <v>100</v>
      </c>
      <c r="D102" s="471"/>
      <c r="E102" s="472"/>
      <c r="F102" s="472"/>
      <c r="G102" s="472"/>
      <c r="H102" s="472"/>
      <c r="I102" s="472"/>
      <c r="J102" s="472"/>
      <c r="K102" s="472"/>
      <c r="L102" s="466" t="str">
        <f>IF(基本情報入力シート!B157="","",基本情報入力シート!B157)</f>
        <v/>
      </c>
      <c r="M102" s="484" t="str">
        <f>IF(基本情報入力シート!AC157="","",基本情報入力シート!AC157)</f>
        <v/>
      </c>
      <c r="N102" s="466" t="str">
        <f>IF(基本情報入力シート!Z157="","",基本情報入力シート!Z157)</f>
        <v/>
      </c>
      <c r="O102" s="466" t="str">
        <f>IF(基本情報入力シート!W157="","",基本情報入力シート!W157)</f>
        <v/>
      </c>
      <c r="P102" s="472"/>
      <c r="Q102" s="473"/>
      <c r="R102" s="468" t="str">
        <f>IF('別紙様式2-3（個表） '!P114="","",'別紙様式2-3（個表） '!P114)</f>
        <v/>
      </c>
      <c r="S102" s="486" t="str">
        <f>IF('別紙様式2-3（個表） '!O114="","",'別紙様式2-3（個表） '!O114)</f>
        <v>令和７年12月</v>
      </c>
      <c r="T102" s="466" t="e">
        <f t="shared" si="3"/>
        <v>#N/A</v>
      </c>
      <c r="U102" s="466" t="str">
        <f>IF('別紙様式2-3（個表） '!M114="","",'別紙様式2-3（個表） '!M114)</f>
        <v/>
      </c>
    </row>
  </sheetData>
  <sheetProtection selectLockedCells="1" selectUnlockedCells="1"/>
  <autoFilter ref="A2:S102" xr:uid="{FF85F41A-FD38-4A9F-AE83-A83041F1BE03}"/>
  <mergeCells count="20">
    <mergeCell ref="F1:F2"/>
    <mergeCell ref="G1:G2"/>
    <mergeCell ref="H1:H2"/>
    <mergeCell ref="I1:I2"/>
    <mergeCell ref="J1:J2"/>
    <mergeCell ref="A1:A2"/>
    <mergeCell ref="B1:B2"/>
    <mergeCell ref="C1:C2"/>
    <mergeCell ref="D1:D2"/>
    <mergeCell ref="E1:E2"/>
    <mergeCell ref="K1:K2"/>
    <mergeCell ref="R1:R2"/>
    <mergeCell ref="L1:L2"/>
    <mergeCell ref="M1:M2"/>
    <mergeCell ref="N1:N2"/>
    <mergeCell ref="U1:U2"/>
    <mergeCell ref="O1:O2"/>
    <mergeCell ref="P1:P2"/>
    <mergeCell ref="Q1:Q2"/>
    <mergeCell ref="S1:S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07" t="s">
        <v>1912</v>
      </c>
      <c r="B2" s="905" t="s">
        <v>2167</v>
      </c>
      <c r="C2" s="909" t="s">
        <v>124</v>
      </c>
      <c r="D2" s="910"/>
      <c r="E2" s="910"/>
      <c r="F2" s="920"/>
      <c r="G2" s="909" t="s">
        <v>2121</v>
      </c>
      <c r="H2" s="910"/>
      <c r="I2" s="910"/>
      <c r="J2" s="910"/>
      <c r="K2" s="910"/>
      <c r="L2" s="910"/>
      <c r="M2" s="917" t="s">
        <v>2122</v>
      </c>
      <c r="N2" s="926" t="s">
        <v>2480</v>
      </c>
      <c r="P2" s="924" t="s">
        <v>1912</v>
      </c>
      <c r="Q2" s="917" t="s">
        <v>1966</v>
      </c>
      <c r="R2" s="918"/>
      <c r="S2" s="918"/>
      <c r="T2" s="918"/>
      <c r="U2" s="918"/>
      <c r="V2" s="918"/>
      <c r="W2" s="918"/>
      <c r="X2" s="918"/>
      <c r="Y2" s="918"/>
      <c r="Z2" s="918"/>
      <c r="AA2" s="918"/>
      <c r="AB2" s="918"/>
      <c r="AC2" s="918"/>
      <c r="AD2" s="918"/>
      <c r="AE2" s="918"/>
      <c r="AF2" s="918"/>
      <c r="AG2" s="918"/>
      <c r="AH2" s="919"/>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11" t="s">
        <v>2495</v>
      </c>
      <c r="BA2" s="912"/>
      <c r="BC2" s="21" t="s">
        <v>132</v>
      </c>
      <c r="BE2" s="78" t="s">
        <v>133</v>
      </c>
      <c r="BG2" s="139" t="s">
        <v>134</v>
      </c>
      <c r="BI2" s="79" t="s">
        <v>2393</v>
      </c>
    </row>
    <row r="3" spans="1:61" ht="15" thickBot="1">
      <c r="A3" s="908"/>
      <c r="B3" s="906"/>
      <c r="C3" s="263" t="s">
        <v>32</v>
      </c>
      <c r="D3" s="264" t="s">
        <v>33</v>
      </c>
      <c r="E3" s="266" t="s">
        <v>34</v>
      </c>
      <c r="F3" s="921"/>
      <c r="G3" s="913" t="s">
        <v>2120</v>
      </c>
      <c r="H3" s="916"/>
      <c r="I3" s="922"/>
      <c r="J3" s="239" t="s">
        <v>1967</v>
      </c>
      <c r="K3" s="232" t="s">
        <v>1958</v>
      </c>
      <c r="L3" s="233" t="s">
        <v>1957</v>
      </c>
      <c r="M3" s="923"/>
      <c r="N3" s="927"/>
      <c r="O3" s="65"/>
      <c r="P3" s="925"/>
      <c r="Q3" s="913" t="s">
        <v>32</v>
      </c>
      <c r="R3" s="916"/>
      <c r="S3" s="916"/>
      <c r="T3" s="916"/>
      <c r="U3" s="916"/>
      <c r="V3" s="265"/>
      <c r="W3" s="913" t="s">
        <v>33</v>
      </c>
      <c r="X3" s="914"/>
      <c r="Y3" s="914"/>
      <c r="Z3" s="914"/>
      <c r="AA3" s="914"/>
      <c r="AB3" s="914"/>
      <c r="AC3" s="915"/>
      <c r="AD3" s="913" t="s">
        <v>34</v>
      </c>
      <c r="AE3" s="914"/>
      <c r="AF3" s="914"/>
      <c r="AG3" s="914"/>
      <c r="AH3" s="915"/>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209</vt:i4>
      </vt:variant>
    </vt:vector>
  </HeadingPairs>
  <TitlesOfParts>
    <vt:vector size="217" baseType="lpstr">
      <vt:lpstr>基本情報入力シート</vt:lpstr>
      <vt:lpstr>別紙様式2-1（処遇改善加算対象サービス　総括表）</vt:lpstr>
      <vt:lpstr>別紙様式2-2（処遇改善加算対象外サービス　総括表）</vt:lpstr>
      <vt:lpstr>別紙様式2-3（個表） </vt:lpstr>
      <vt:lpstr>第２号様式（変更承認）</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'参考（キャリアパス要件概要及びキャリアパス・賃金既定例）'!Print_Area</vt:lpstr>
      <vt:lpstr>'第２号様式（変更承認）'!Print_Area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2026-06-12T00:47:16Z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