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ox\県南地方振興局企画商工部\03_地域づくり・商工労政課\○地域創生総合支援事業（サポート事業）\▼R08サポート\"/>
    </mc:Choice>
  </mc:AlternateContent>
  <xr:revisionPtr revIDLastSave="0" documentId="13_ncr:1_{CBADE05C-5F87-4E16-97F7-C5A3F4742097}" xr6:coauthVersionLast="47" xr6:coauthVersionMax="47" xr10:uidLastSave="{00000000-0000-0000-0000-000000000000}"/>
  <bookViews>
    <workbookView xWindow="-120" yWindow="-120" windowWidth="29040" windowHeight="15720" tabRatio="821" xr2:uid="{00000000-000D-0000-FFFF-FFFF00000000}"/>
  </bookViews>
  <sheets>
    <sheet name="【申請時のみ】当初予算収支明細" sheetId="8" r:id="rId1"/>
    <sheet name="【自動入力】収支予算（当初）" sheetId="1" r:id="rId2"/>
    <sheet name="精算収支明細" sheetId="6" r:id="rId3"/>
    <sheet name="(精算収支明細記載例)" sheetId="15" r:id="rId4"/>
    <sheet name="【自動入力】収支精算" sheetId="2" r:id="rId5"/>
    <sheet name="概算払理由書" sheetId="12" r:id="rId6"/>
    <sheet name="実施状況報告" sheetId="13" r:id="rId7"/>
    <sheet name="【自動入力】収支予算（変更）" sheetId="4" r:id="rId8"/>
    <sheet name="【変更時のみ入力】変更予算収支明細 " sheetId="14" r:id="rId9"/>
  </sheets>
  <definedNames>
    <definedName name="_xlnm._FilterDatabase" localSheetId="3">'(精算収支明細記載例)'!$A$4:$P$4</definedName>
    <definedName name="_xlnm._FilterDatabase" localSheetId="0">【申請時のみ】当初予算収支明細!$A$4:$G$4</definedName>
    <definedName name="_xlnm._FilterDatabase" localSheetId="8">'【変更時のみ入力】変更予算収支明細 '!$A$4:$G$4</definedName>
    <definedName name="_xlnm._FilterDatabase" localSheetId="2">精算収支明細!$A$4:$P$4</definedName>
    <definedName name="_xlnm.Print_Area" localSheetId="3">'(精算収支明細記載例)'!$A$1:$Q$130</definedName>
    <definedName name="_xlnm.Print_Area" localSheetId="4">【自動入力】収支精算!$A$1:$G$35</definedName>
    <definedName name="_xlnm.Print_Area" localSheetId="1">'【自動入力】収支予算（当初）'!$A$1:$E$36</definedName>
    <definedName name="_xlnm.Print_Area" localSheetId="7">'【自動入力】収支予算（変更）'!$A$1:$G$36</definedName>
    <definedName name="_xlnm.Print_Area" localSheetId="0">【申請時のみ】当初予算収支明細!$A$1:$H$129</definedName>
    <definedName name="_xlnm.Print_Area" localSheetId="8">'【変更時のみ入力】変更予算収支明細 '!$A$1:$H$129</definedName>
    <definedName name="_xlnm.Print_Area" localSheetId="5">概算払理由書!$A$1:$M$46</definedName>
    <definedName name="_xlnm.Print_Area" localSheetId="6">実施状況報告!$A$1:$J$62</definedName>
    <definedName name="_xlnm.Print_Area" localSheetId="2">精算収支明細!$A$1:$Q$130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0" i="6" l="1"/>
  <c r="F25" i="6"/>
  <c r="I20" i="12"/>
  <c r="E35" i="12"/>
  <c r="D33" i="13"/>
  <c r="D32" i="13"/>
  <c r="D31" i="13"/>
  <c r="D30" i="13"/>
  <c r="D29" i="13"/>
  <c r="D28" i="13"/>
  <c r="D27" i="13"/>
  <c r="D26" i="13"/>
  <c r="D25" i="13"/>
  <c r="D24" i="13"/>
  <c r="D23" i="13"/>
  <c r="D22" i="13"/>
  <c r="D20" i="13"/>
  <c r="D19" i="13"/>
  <c r="D18" i="13"/>
  <c r="D17" i="13"/>
  <c r="E17" i="12"/>
  <c r="E34" i="12" s="1"/>
  <c r="D15" i="13"/>
  <c r="C17" i="2"/>
  <c r="E33" i="12"/>
  <c r="E32" i="12"/>
  <c r="E31" i="12"/>
  <c r="E30" i="12"/>
  <c r="E29" i="12"/>
  <c r="E28" i="12"/>
  <c r="E27" i="12"/>
  <c r="E26" i="12"/>
  <c r="E19" i="12"/>
  <c r="E18" i="12"/>
  <c r="I13" i="12"/>
  <c r="G9" i="12"/>
  <c r="F2" i="14"/>
  <c r="A2" i="14"/>
  <c r="D5" i="1"/>
  <c r="E5" i="2" s="1"/>
  <c r="A5" i="1"/>
  <c r="C19" i="1"/>
  <c r="C19" i="4" s="1"/>
  <c r="C20" i="1"/>
  <c r="C13" i="1"/>
  <c r="C14" i="1" s="1"/>
  <c r="C9" i="1"/>
  <c r="C35" i="1"/>
  <c r="C23" i="1" s="1"/>
  <c r="F130" i="15"/>
  <c r="F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D10" i="4"/>
  <c r="D13" i="4"/>
  <c r="D12" i="4"/>
  <c r="D11" i="4"/>
  <c r="D9" i="4"/>
  <c r="D24" i="4"/>
  <c r="D35" i="4"/>
  <c r="D34" i="4"/>
  <c r="D33" i="4"/>
  <c r="D32" i="4"/>
  <c r="D31" i="4"/>
  <c r="D30" i="4"/>
  <c r="D29" i="4"/>
  <c r="D28" i="4"/>
  <c r="D27" i="4"/>
  <c r="D26" i="4"/>
  <c r="D25" i="4"/>
  <c r="D22" i="4"/>
  <c r="D21" i="4"/>
  <c r="D20" i="4"/>
  <c r="D19" i="4"/>
  <c r="F18" i="13" a="1"/>
  <c r="F33" i="13" a="1"/>
  <c r="F32" i="13" a="1"/>
  <c r="F31" i="13" a="1"/>
  <c r="F30" i="13" a="1"/>
  <c r="F29" i="13" a="1"/>
  <c r="F28" i="13" a="1"/>
  <c r="F27" i="13" a="1"/>
  <c r="F26" i="13" a="1"/>
  <c r="F25" i="13" a="1"/>
  <c r="F24" i="13" a="1"/>
  <c r="F23" i="13" a="1"/>
  <c r="F22" i="13" a="1"/>
  <c r="F20" i="13" a="1"/>
  <c r="F19" i="13" a="1"/>
  <c r="F17" i="13" a="1"/>
  <c r="F11" i="13" a="1"/>
  <c r="F7" i="13" a="1"/>
  <c r="F10" i="13" a="1"/>
  <c r="F9" i="13" a="1"/>
  <c r="F8" i="13" a="1"/>
  <c r="I34" i="12"/>
  <c r="I33" i="12"/>
  <c r="I32" i="12"/>
  <c r="I31" i="12"/>
  <c r="I30" i="12"/>
  <c r="I29" i="12"/>
  <c r="I28" i="12"/>
  <c r="I27" i="12"/>
  <c r="I26" i="12"/>
  <c r="I25" i="12"/>
  <c r="I24" i="12"/>
  <c r="I23" i="12"/>
  <c r="I21" i="12"/>
  <c r="I19" i="12"/>
  <c r="I18" i="12"/>
  <c r="I10" i="12"/>
  <c r="I12" i="12"/>
  <c r="I11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1" i="12"/>
  <c r="G20" i="12"/>
  <c r="G19" i="12"/>
  <c r="G18" i="12"/>
  <c r="E17" i="13"/>
  <c r="G12" i="12"/>
  <c r="G11" i="12"/>
  <c r="G10" i="12"/>
  <c r="G13" i="12"/>
  <c r="E11" i="13"/>
  <c r="E129" i="14"/>
  <c r="E25" i="14"/>
  <c r="E33" i="13"/>
  <c r="G33" i="13" s="1"/>
  <c r="E32" i="13"/>
  <c r="G32" i="13" s="1"/>
  <c r="E31" i="13"/>
  <c r="G31" i="13" s="1"/>
  <c r="E30" i="13"/>
  <c r="G30" i="13" s="1"/>
  <c r="E29" i="13"/>
  <c r="E28" i="13"/>
  <c r="G28" i="13" s="1"/>
  <c r="E27" i="13"/>
  <c r="G27" i="13" s="1"/>
  <c r="E26" i="13"/>
  <c r="G26" i="13" s="1"/>
  <c r="E25" i="13"/>
  <c r="G25" i="13" s="1"/>
  <c r="E24" i="13"/>
  <c r="E23" i="13"/>
  <c r="E22" i="13"/>
  <c r="E20" i="13"/>
  <c r="E19" i="13"/>
  <c r="E18" i="13"/>
  <c r="E10" i="13"/>
  <c r="E9" i="13"/>
  <c r="E8" i="13"/>
  <c r="E7" i="13"/>
  <c r="G34" i="13"/>
  <c r="M24" i="6"/>
  <c r="M21" i="6"/>
  <c r="M22" i="6"/>
  <c r="M23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D23" i="2"/>
  <c r="D18" i="2"/>
  <c r="D19" i="2"/>
  <c r="D20" i="2"/>
  <c r="D21" i="2"/>
  <c r="D24" i="2"/>
  <c r="D25" i="2"/>
  <c r="D26" i="2"/>
  <c r="D27" i="2"/>
  <c r="D28" i="2"/>
  <c r="D29" i="2"/>
  <c r="D30" i="2"/>
  <c r="D31" i="2"/>
  <c r="D32" i="2"/>
  <c r="D33" i="2"/>
  <c r="D34" i="2"/>
  <c r="C12" i="1"/>
  <c r="C11" i="1"/>
  <c r="C10" i="1"/>
  <c r="C34" i="1"/>
  <c r="C33" i="1"/>
  <c r="C32" i="1"/>
  <c r="C31" i="1"/>
  <c r="C30" i="1"/>
  <c r="C29" i="1"/>
  <c r="C28" i="1"/>
  <c r="C27" i="1"/>
  <c r="C26" i="1"/>
  <c r="C25" i="1"/>
  <c r="C24" i="1"/>
  <c r="C21" i="1"/>
  <c r="C22" i="1"/>
  <c r="E129" i="8"/>
  <c r="E25" i="8"/>
  <c r="G14" i="12" l="1"/>
  <c r="F38" i="12" s="1"/>
  <c r="I14" i="12"/>
  <c r="D38" i="12" s="1"/>
  <c r="G29" i="13"/>
  <c r="A5" i="12"/>
  <c r="A5" i="2"/>
  <c r="D2" i="13"/>
  <c r="G24" i="13"/>
  <c r="G23" i="13"/>
  <c r="G20" i="13"/>
  <c r="G19" i="13"/>
  <c r="G17" i="13"/>
  <c r="E25" i="12"/>
  <c r="E24" i="12"/>
  <c r="E23" i="12"/>
  <c r="E22" i="12" s="1"/>
  <c r="E21" i="12"/>
  <c r="E20" i="12"/>
  <c r="C19" i="2"/>
  <c r="G19" i="2" s="1"/>
  <c r="C33" i="2"/>
  <c r="C30" i="2"/>
  <c r="C25" i="2"/>
  <c r="C21" i="2"/>
  <c r="G21" i="2" s="1"/>
  <c r="C34" i="2"/>
  <c r="C32" i="2"/>
  <c r="C31" i="2"/>
  <c r="C29" i="2"/>
  <c r="C28" i="2"/>
  <c r="C27" i="2"/>
  <c r="C26" i="2"/>
  <c r="C24" i="2"/>
  <c r="C23" i="2"/>
  <c r="C20" i="2"/>
  <c r="G20" i="2" s="1"/>
  <c r="C18" i="2"/>
  <c r="D23" i="4"/>
  <c r="D36" i="4" s="1"/>
  <c r="C36" i="1"/>
  <c r="D14" i="4"/>
  <c r="M25" i="15"/>
  <c r="F21" i="13"/>
  <c r="F35" i="13" s="1"/>
  <c r="I22" i="12"/>
  <c r="I35" i="12" s="1"/>
  <c r="A38" i="12" s="1"/>
  <c r="G22" i="12"/>
  <c r="G35" i="12" s="1"/>
  <c r="H38" i="12" s="1"/>
  <c r="E21" i="13"/>
  <c r="E35" i="13" s="1"/>
  <c r="E12" i="13"/>
  <c r="M25" i="6"/>
  <c r="C8" i="2" l="1"/>
  <c r="E8" i="12"/>
  <c r="D5" i="13"/>
  <c r="G18" i="13"/>
  <c r="D21" i="13"/>
  <c r="G22" i="13"/>
  <c r="C22" i="2"/>
  <c r="K38" i="12"/>
  <c r="C9" i="2" l="1"/>
  <c r="C12" i="2"/>
  <c r="C10" i="2"/>
  <c r="C11" i="2"/>
  <c r="C13" i="2"/>
  <c r="E11" i="12"/>
  <c r="E12" i="12"/>
  <c r="E13" i="12"/>
  <c r="E10" i="12"/>
  <c r="E9" i="12"/>
  <c r="D7" i="13"/>
  <c r="D8" i="13"/>
  <c r="G8" i="13" s="1"/>
  <c r="D9" i="13"/>
  <c r="G9" i="13" s="1"/>
  <c r="D10" i="13"/>
  <c r="G10" i="13" s="1"/>
  <c r="D11" i="13"/>
  <c r="G11" i="13" s="1"/>
  <c r="D35" i="13"/>
  <c r="G21" i="13"/>
  <c r="G35" i="13" s="1"/>
  <c r="L39" i="12"/>
  <c r="M38" i="12" l="1"/>
  <c r="E14" i="12"/>
  <c r="D12" i="13"/>
  <c r="G7" i="13"/>
  <c r="G12" i="13" s="1"/>
  <c r="C14" i="2"/>
  <c r="D9" i="2"/>
  <c r="D10" i="2" l="1"/>
  <c r="D11" i="2"/>
  <c r="D12" i="2"/>
  <c r="D13" i="2"/>
  <c r="E9" i="2"/>
  <c r="D22" i="2" l="1"/>
  <c r="G22" i="2" s="1"/>
  <c r="D14" i="2"/>
  <c r="C24" i="4"/>
  <c r="D35" i="2" l="1"/>
  <c r="E24" i="2"/>
  <c r="E27" i="2"/>
  <c r="E29" i="2"/>
  <c r="E30" i="2"/>
  <c r="E31" i="2"/>
  <c r="E32" i="2"/>
  <c r="E25" i="2"/>
  <c r="E26" i="2"/>
  <c r="E28" i="2"/>
  <c r="E33" i="2"/>
  <c r="C22" i="4"/>
  <c r="C21" i="4"/>
  <c r="C32" i="4" l="1"/>
  <c r="E32" i="4" s="1"/>
  <c r="C29" i="4"/>
  <c r="E29" i="4" s="1"/>
  <c r="E21" i="4" l="1"/>
  <c r="C27" i="4"/>
  <c r="E27" i="4" s="1"/>
  <c r="C28" i="4"/>
  <c r="E28" i="4" s="1"/>
  <c r="C30" i="4"/>
  <c r="E30" i="4" s="1"/>
  <c r="C31" i="4"/>
  <c r="E31" i="4" s="1"/>
  <c r="C33" i="4"/>
  <c r="E33" i="4" s="1"/>
  <c r="C34" i="4"/>
  <c r="E34" i="4" s="1"/>
  <c r="C35" i="4"/>
  <c r="E35" i="4" s="1"/>
  <c r="C25" i="4"/>
  <c r="F22" i="2"/>
  <c r="E19" i="2"/>
  <c r="E20" i="2"/>
  <c r="E23" i="2"/>
  <c r="E34" i="2"/>
  <c r="E10" i="2"/>
  <c r="E11" i="2"/>
  <c r="E12" i="2"/>
  <c r="E13" i="2"/>
  <c r="C26" i="4"/>
  <c r="E26" i="4" s="1"/>
  <c r="C20" i="4"/>
  <c r="E20" i="4" s="1"/>
  <c r="E19" i="4"/>
  <c r="C10" i="4"/>
  <c r="E10" i="4" s="1"/>
  <c r="C11" i="4"/>
  <c r="E11" i="4" s="1"/>
  <c r="C12" i="4"/>
  <c r="E12" i="4" s="1"/>
  <c r="C13" i="4"/>
  <c r="E13" i="4" s="1"/>
  <c r="C9" i="4"/>
  <c r="F5" i="4"/>
  <c r="A5" i="4"/>
  <c r="E9" i="4" l="1"/>
  <c r="C14" i="4"/>
  <c r="E25" i="4"/>
  <c r="C23" i="4"/>
  <c r="E24" i="4"/>
  <c r="E23" i="4" s="1"/>
  <c r="E21" i="2"/>
  <c r="E22" i="4"/>
  <c r="E36" i="4" l="1"/>
  <c r="E14" i="4" s="1"/>
  <c r="E14" i="2"/>
  <c r="C36" i="4"/>
  <c r="E22" i="2"/>
  <c r="F12" i="13" l="1"/>
  <c r="G18" i="2"/>
  <c r="C35" i="2"/>
  <c r="E18" i="2"/>
  <c r="G35" i="2" l="1"/>
  <c r="E3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宍戸 優平</author>
    <author>県南地方振興局</author>
  </authors>
  <commentList>
    <comment ref="B4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宍戸 優平:</t>
        </r>
        <r>
          <rPr>
            <sz val="9"/>
            <color indexed="81"/>
            <rFont val="MS P ゴシック"/>
            <family val="3"/>
            <charset val="128"/>
          </rPr>
          <t xml:space="preserve">
自動集計するため必ず選択してください</t>
        </r>
      </text>
    </comment>
    <comment ref="C4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宍戸 優平:</t>
        </r>
        <r>
          <rPr>
            <sz val="9"/>
            <color indexed="81"/>
            <rFont val="MS P ゴシック"/>
            <family val="3"/>
            <charset val="128"/>
          </rPr>
          <t xml:space="preserve">
自動集計するため必ず選択してください。
概算払の場合、支出予定の経費で、”3か月以内に見込める収入”は「3か月以内に収入」を選択してください。</t>
        </r>
      </text>
    </comment>
    <comment ref="B28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宍戸 優平:</t>
        </r>
        <r>
          <rPr>
            <sz val="9"/>
            <color indexed="81"/>
            <rFont val="MS P ゴシック"/>
            <family val="3"/>
            <charset val="128"/>
          </rPr>
          <t xml:space="preserve">
自動集計するため必ず選択してください</t>
        </r>
      </text>
    </comment>
    <comment ref="C28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宍戸 優平:</t>
        </r>
        <r>
          <rPr>
            <sz val="9"/>
            <color indexed="81"/>
            <rFont val="MS P ゴシック"/>
            <family val="3"/>
            <charset val="128"/>
          </rPr>
          <t xml:space="preserve">
自動集計するため必ず選択してください
概算払の場合、支出予定の経費で、3か月以内に必要な経費は「3か月以内に支出」を選択してください。</t>
        </r>
      </text>
    </comment>
    <comment ref="N28" authorId="1" shapeId="0" xr:uid="{00000000-0006-0000-0400-000005000000}">
      <text>
        <r>
          <rPr>
            <b/>
            <sz val="9"/>
            <color indexed="81"/>
            <rFont val="MS P ゴシック"/>
            <family val="3"/>
            <charset val="128"/>
          </rPr>
          <t>Ｍ列入力で黄色が消えます。</t>
        </r>
      </text>
    </comment>
    <comment ref="L30" authorId="1" shapeId="0" xr:uid="{00000000-0006-0000-0400-000006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  <comment ref="M30" authorId="1" shapeId="0" xr:uid="{00000000-0006-0000-0400-000007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  <comment ref="P30" authorId="1" shapeId="0" xr:uid="{00000000-0006-0000-0400-000008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県南地方振興局</author>
  </authors>
  <commentList>
    <comment ref="N28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Ｍ列入力で黄色が消えます。</t>
        </r>
      </text>
    </comment>
    <comment ref="L30" authorId="0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  <comment ref="M30" authorId="0" shapeId="0" xr:uid="{00000000-0006-0000-0500-000003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  <comment ref="P30" authorId="0" shapeId="0" xr:uid="{00000000-0006-0000-0500-000004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  <comment ref="L49" authorId="0" shapeId="0" xr:uid="{00000000-0006-0000-0500-000005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  <comment ref="M49" authorId="0" shapeId="0" xr:uid="{00000000-0006-0000-0500-000006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  <comment ref="P49" authorId="0" shapeId="0" xr:uid="{00000000-0006-0000-0500-000007000000}">
      <text>
        <r>
          <rPr>
            <b/>
            <sz val="9"/>
            <color indexed="81"/>
            <rFont val="MS P ゴシック"/>
            <family val="3"/>
            <charset val="128"/>
          </rPr>
          <t>県南地方振興局:</t>
        </r>
        <r>
          <rPr>
            <sz val="9"/>
            <color indexed="81"/>
            <rFont val="MS P ゴシック"/>
            <family val="3"/>
            <charset val="128"/>
          </rPr>
          <t xml:space="preserve">
条件付き書式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<sst xmlns="http://schemas.openxmlformats.org/spreadsheetml/2006/main" count="799" uniqueCount="277">
  <si>
    <t>収 支 予 算 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4"/>
  </si>
  <si>
    <t>第１号様式（事業計画書）添付書類</t>
    <rPh sb="0" eb="1">
      <t>ダイ</t>
    </rPh>
    <rPh sb="2" eb="3">
      <t>ゴウ</t>
    </rPh>
    <rPh sb="3" eb="5">
      <t>ヨウシキ</t>
    </rPh>
    <rPh sb="6" eb="8">
      <t>ジギョウ</t>
    </rPh>
    <rPh sb="8" eb="11">
      <t>ケイカクショ</t>
    </rPh>
    <rPh sb="12" eb="14">
      <t>テンプ</t>
    </rPh>
    <rPh sb="14" eb="16">
      <t>ショルイ</t>
    </rPh>
    <phoneticPr fontId="4"/>
  </si>
  <si>
    <t>科　　目</t>
  </si>
  <si>
    <t>自己財源</t>
  </si>
  <si>
    <t>その他収入</t>
  </si>
  <si>
    <t>合　計</t>
  </si>
  <si>
    <t>１　収入</t>
    <rPh sb="2" eb="4">
      <t>シュウニュウ</t>
    </rPh>
    <phoneticPr fontId="4"/>
  </si>
  <si>
    <t>２　支出</t>
    <rPh sb="2" eb="4">
      <t>シシュツ</t>
    </rPh>
    <phoneticPr fontId="4"/>
  </si>
  <si>
    <t>科目　節</t>
  </si>
  <si>
    <t>細節</t>
  </si>
  <si>
    <t>報償費</t>
  </si>
  <si>
    <t>委託料</t>
  </si>
  <si>
    <t>旅費</t>
  </si>
  <si>
    <t>消耗品費</t>
  </si>
  <si>
    <t>印刷製本費</t>
  </si>
  <si>
    <t>事業収入</t>
    <phoneticPr fontId="4"/>
  </si>
  <si>
    <t>（単位：円）</t>
    <phoneticPr fontId="4"/>
  </si>
  <si>
    <t>経費の内訳</t>
    <rPh sb="0" eb="2">
      <t>ケイヒ</t>
    </rPh>
    <phoneticPr fontId="4"/>
  </si>
  <si>
    <t>調達先等（金額の内訳）</t>
    <phoneticPr fontId="4"/>
  </si>
  <si>
    <t>市町村補助金</t>
    <phoneticPr fontId="4"/>
  </si>
  <si>
    <t>（単位：円）</t>
    <phoneticPr fontId="4"/>
  </si>
  <si>
    <t>（単位：円）</t>
    <phoneticPr fontId="4"/>
  </si>
  <si>
    <t>報償費</t>
    <rPh sb="0" eb="3">
      <t>ホウショウヒ</t>
    </rPh>
    <phoneticPr fontId="4"/>
  </si>
  <si>
    <t>工事請負費</t>
    <rPh sb="0" eb="2">
      <t>コウジ</t>
    </rPh>
    <rPh sb="2" eb="4">
      <t>ウケオイ</t>
    </rPh>
    <rPh sb="4" eb="5">
      <t>ヒ</t>
    </rPh>
    <phoneticPr fontId="4"/>
  </si>
  <si>
    <t>備品購入費</t>
    <rPh sb="0" eb="2">
      <t>ビヒン</t>
    </rPh>
    <rPh sb="2" eb="5">
      <t>コウニュウヒ</t>
    </rPh>
    <phoneticPr fontId="4"/>
  </si>
  <si>
    <t>収 支 予 算 書（変更）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rPh sb="10" eb="12">
      <t>ヘンコウ</t>
    </rPh>
    <phoneticPr fontId="4"/>
  </si>
  <si>
    <t>諸経費</t>
    <phoneticPr fontId="4"/>
  </si>
  <si>
    <t>増　減</t>
    <rPh sb="0" eb="1">
      <t>ゾウ</t>
    </rPh>
    <rPh sb="2" eb="3">
      <t>ゲン</t>
    </rPh>
    <phoneticPr fontId="4"/>
  </si>
  <si>
    <t>備品購入費</t>
    <rPh sb="0" eb="2">
      <t>ビヒン</t>
    </rPh>
    <rPh sb="2" eb="4">
      <t>コウニュウ</t>
    </rPh>
    <rPh sb="4" eb="5">
      <t>ヒ</t>
    </rPh>
    <phoneticPr fontId="4"/>
  </si>
  <si>
    <t>通信運搬費</t>
  </si>
  <si>
    <t>通信運搬費</t>
    <phoneticPr fontId="4"/>
  </si>
  <si>
    <t>使用料及び賃借料</t>
  </si>
  <si>
    <t>使用料及び賃借料</t>
    <phoneticPr fontId="4"/>
  </si>
  <si>
    <t>収 支 精 算 書　</t>
    <rPh sb="0" eb="1">
      <t>オサム</t>
    </rPh>
    <rPh sb="2" eb="3">
      <t>ササ</t>
    </rPh>
    <rPh sb="4" eb="5">
      <t>セイ</t>
    </rPh>
    <rPh sb="6" eb="7">
      <t>サン</t>
    </rPh>
    <rPh sb="8" eb="9">
      <t>ショ</t>
    </rPh>
    <phoneticPr fontId="4"/>
  </si>
  <si>
    <t>需用費</t>
    <rPh sb="0" eb="3">
      <t>ジュヨウヒ</t>
    </rPh>
    <phoneticPr fontId="4"/>
  </si>
  <si>
    <t>燃料費</t>
    <rPh sb="0" eb="3">
      <t>ネンリョウヒ</t>
    </rPh>
    <phoneticPr fontId="4"/>
  </si>
  <si>
    <t>食糧費</t>
    <rPh sb="0" eb="3">
      <t>ショクリョウヒ</t>
    </rPh>
    <phoneticPr fontId="4"/>
  </si>
  <si>
    <t>役務費</t>
    <rPh sb="0" eb="2">
      <t>エキム</t>
    </rPh>
    <rPh sb="2" eb="3">
      <t>ヒ</t>
    </rPh>
    <phoneticPr fontId="4"/>
  </si>
  <si>
    <t>手数料</t>
    <rPh sb="0" eb="3">
      <t>テスウリョウ</t>
    </rPh>
    <phoneticPr fontId="4"/>
  </si>
  <si>
    <t>保険料</t>
    <rPh sb="0" eb="3">
      <t>ホケンリョウ</t>
    </rPh>
    <phoneticPr fontId="4"/>
  </si>
  <si>
    <t>広告料</t>
    <rPh sb="0" eb="3">
      <t>コウコクリョウ</t>
    </rPh>
    <phoneticPr fontId="4"/>
  </si>
  <si>
    <t>広告料</t>
    <rPh sb="0" eb="3">
      <t>コウコクリョウ</t>
    </rPh>
    <phoneticPr fontId="4"/>
  </si>
  <si>
    <t>受入日</t>
    <rPh sb="0" eb="3">
      <t>ウケイレビ</t>
    </rPh>
    <phoneticPr fontId="4"/>
  </si>
  <si>
    <t>相手方</t>
    <rPh sb="0" eb="3">
      <t>アイテガタ</t>
    </rPh>
    <phoneticPr fontId="4"/>
  </si>
  <si>
    <t>金額</t>
    <rPh sb="0" eb="2">
      <t>キンガク</t>
    </rPh>
    <phoneticPr fontId="4"/>
  </si>
  <si>
    <t>見積日</t>
    <rPh sb="0" eb="3">
      <t>ミツモリビ</t>
    </rPh>
    <phoneticPr fontId="4"/>
  </si>
  <si>
    <t>相見積日</t>
    <rPh sb="0" eb="3">
      <t>アイミツモリ</t>
    </rPh>
    <rPh sb="3" eb="4">
      <t>ビ</t>
    </rPh>
    <phoneticPr fontId="4"/>
  </si>
  <si>
    <t>発注日
契約日</t>
    <rPh sb="0" eb="3">
      <t>ハッチュウビ</t>
    </rPh>
    <rPh sb="4" eb="7">
      <t>ケイヤクビ</t>
    </rPh>
    <phoneticPr fontId="4"/>
  </si>
  <si>
    <t>明細の
有無</t>
    <rPh sb="0" eb="2">
      <t>メイサイ</t>
    </rPh>
    <rPh sb="4" eb="6">
      <t>ウム</t>
    </rPh>
    <phoneticPr fontId="4"/>
  </si>
  <si>
    <t>10万円以上</t>
    <rPh sb="2" eb="4">
      <t>マンエン</t>
    </rPh>
    <rPh sb="4" eb="6">
      <t>イジョウ</t>
    </rPh>
    <phoneticPr fontId="4"/>
  </si>
  <si>
    <t>支払日
振込日</t>
    <rPh sb="0" eb="3">
      <t>シハライビ</t>
    </rPh>
    <rPh sb="4" eb="6">
      <t>フリコミ</t>
    </rPh>
    <rPh sb="6" eb="7">
      <t>ビ</t>
    </rPh>
    <phoneticPr fontId="4"/>
  </si>
  <si>
    <t>科目分類</t>
    <rPh sb="0" eb="2">
      <t>カモク</t>
    </rPh>
    <rPh sb="2" eb="4">
      <t>ブンルイ</t>
    </rPh>
    <phoneticPr fontId="4"/>
  </si>
  <si>
    <t>50万円以上</t>
    <rPh sb="2" eb="4">
      <t>マンエン</t>
    </rPh>
    <rPh sb="4" eb="6">
      <t>イジョウ</t>
    </rPh>
    <phoneticPr fontId="4"/>
  </si>
  <si>
    <t>見積額</t>
    <rPh sb="0" eb="2">
      <t>ミツモリ</t>
    </rPh>
    <rPh sb="2" eb="3">
      <t>ガク</t>
    </rPh>
    <phoneticPr fontId="4"/>
  </si>
  <si>
    <t>委託料</t>
    <phoneticPr fontId="4"/>
  </si>
  <si>
    <t>自己財源</t>
    <phoneticPr fontId="4"/>
  </si>
  <si>
    <t>その他収入</t>
    <phoneticPr fontId="4"/>
  </si>
  <si>
    <t>No.</t>
  </si>
  <si>
    <t>No.</t>
    <phoneticPr fontId="4"/>
  </si>
  <si>
    <t>合計</t>
    <rPh sb="0" eb="2">
      <t>ゴウケイケイ</t>
    </rPh>
    <phoneticPr fontId="4"/>
  </si>
  <si>
    <t>合計</t>
    <rPh sb="0" eb="2">
      <t>ゴウケイ</t>
    </rPh>
    <phoneticPr fontId="4"/>
  </si>
  <si>
    <t>相手方
又は
理由書</t>
    <rPh sb="0" eb="3">
      <t>アイテガタ</t>
    </rPh>
    <rPh sb="4" eb="5">
      <t>マタ</t>
    </rPh>
    <rPh sb="7" eb="10">
      <t>リユウショ</t>
    </rPh>
    <phoneticPr fontId="4"/>
  </si>
  <si>
    <t>相見積額</t>
    <rPh sb="0" eb="2">
      <t>アイミ</t>
    </rPh>
    <rPh sb="2" eb="3">
      <t>セキ</t>
    </rPh>
    <rPh sb="3" eb="4">
      <t>ガク</t>
    </rPh>
    <phoneticPr fontId="4"/>
  </si>
  <si>
    <t>収入明細</t>
    <rPh sb="0" eb="2">
      <t>シュウニュウ</t>
    </rPh>
    <rPh sb="2" eb="4">
      <t>メイサイ</t>
    </rPh>
    <phoneticPr fontId="4"/>
  </si>
  <si>
    <t>支出明細</t>
    <rPh sb="0" eb="2">
      <t>シシュツ</t>
    </rPh>
    <rPh sb="2" eb="4">
      <t>メイサイ</t>
    </rPh>
    <phoneticPr fontId="4"/>
  </si>
  <si>
    <t>３万円を超える</t>
    <rPh sb="1" eb="3">
      <t>マンエン</t>
    </rPh>
    <rPh sb="4" eb="5">
      <t>コ</t>
    </rPh>
    <phoneticPr fontId="4"/>
  </si>
  <si>
    <t>理由書の有無
（報償費のみ）</t>
    <rPh sb="0" eb="3">
      <t>リユウショ</t>
    </rPh>
    <rPh sb="4" eb="6">
      <t>ウム</t>
    </rPh>
    <rPh sb="8" eb="11">
      <t>ホウショウヒ</t>
    </rPh>
    <phoneticPr fontId="4"/>
  </si>
  <si>
    <t>摘要</t>
    <rPh sb="0" eb="2">
      <t>テキヨウ</t>
    </rPh>
    <phoneticPr fontId="4"/>
  </si>
  <si>
    <t>金額の内訳</t>
    <rPh sb="0" eb="2">
      <t>キンガク</t>
    </rPh>
    <rPh sb="3" eb="5">
      <t>ウチワケ</t>
    </rPh>
    <phoneticPr fontId="4"/>
  </si>
  <si>
    <t>契約書・請書の有無
（委託料、使用料
及び賃借料のみ）</t>
    <rPh sb="0" eb="3">
      <t>ケイヤクショ</t>
    </rPh>
    <rPh sb="4" eb="6">
      <t>ウケショ</t>
    </rPh>
    <rPh sb="7" eb="9">
      <t>ウム</t>
    </rPh>
    <rPh sb="11" eb="14">
      <t>イタクリョウ</t>
    </rPh>
    <rPh sb="15" eb="18">
      <t>シヨウリョウ</t>
    </rPh>
    <rPh sb="19" eb="20">
      <t>オヨ</t>
    </rPh>
    <rPh sb="21" eb="24">
      <t>チンシャクリョウ</t>
    </rPh>
    <phoneticPr fontId="4"/>
  </si>
  <si>
    <t>福島県地域創生総合支援事業（サポート事業）</t>
    <rPh sb="0" eb="3">
      <t>フクシマケン</t>
    </rPh>
    <rPh sb="3" eb="5">
      <t>チイキ</t>
    </rPh>
    <rPh sb="5" eb="7">
      <t>ソウセイ</t>
    </rPh>
    <rPh sb="7" eb="9">
      <t>ソウゴウ</t>
    </rPh>
    <rPh sb="9" eb="11">
      <t>シエン</t>
    </rPh>
    <rPh sb="11" eb="13">
      <t>ジギョウ</t>
    </rPh>
    <rPh sb="18" eb="20">
      <t>ジギョウ</t>
    </rPh>
    <phoneticPr fontId="4"/>
  </si>
  <si>
    <t>福島県地域創生総合支援事業（サポート事業）</t>
    <rPh sb="0" eb="3">
      <t>フクシマケン</t>
    </rPh>
    <rPh sb="3" eb="5">
      <t>チイキ</t>
    </rPh>
    <rPh sb="5" eb="6">
      <t>キズ</t>
    </rPh>
    <rPh sb="6" eb="7">
      <t>セイ</t>
    </rPh>
    <rPh sb="7" eb="9">
      <t>ソウゴウ</t>
    </rPh>
    <rPh sb="9" eb="11">
      <t>シエン</t>
    </rPh>
    <rPh sb="11" eb="13">
      <t>ジギョウ</t>
    </rPh>
    <rPh sb="18" eb="20">
      <t>ジギョウ</t>
    </rPh>
    <phoneticPr fontId="4"/>
  </si>
  <si>
    <t>備考</t>
    <rPh sb="0" eb="2">
      <t>ビコウ</t>
    </rPh>
    <phoneticPr fontId="4"/>
  </si>
  <si>
    <t>相手方（見込）</t>
    <rPh sb="0" eb="3">
      <t>アイテガタ</t>
    </rPh>
    <rPh sb="4" eb="6">
      <t>ミコミ</t>
    </rPh>
    <phoneticPr fontId="4"/>
  </si>
  <si>
    <t>支払予定時期</t>
    <rPh sb="0" eb="2">
      <t>シハライ</t>
    </rPh>
    <rPh sb="2" eb="4">
      <t>ヨテイ</t>
    </rPh>
    <rPh sb="4" eb="6">
      <t>ジキ</t>
    </rPh>
    <phoneticPr fontId="4"/>
  </si>
  <si>
    <t>受入予定時期</t>
    <rPh sb="0" eb="2">
      <t>ウケイレ</t>
    </rPh>
    <rPh sb="2" eb="4">
      <t>ヨテイ</t>
    </rPh>
    <rPh sb="4" eb="6">
      <t>ジキ</t>
    </rPh>
    <phoneticPr fontId="4"/>
  </si>
  <si>
    <t>相手方（見込）</t>
    <rPh sb="0" eb="3">
      <t>アイテガタ</t>
    </rPh>
    <rPh sb="4" eb="6">
      <t>ミコ</t>
    </rPh>
    <phoneticPr fontId="4"/>
  </si>
  <si>
    <t>〃</t>
  </si>
  <si>
    <t>〃</t>
    <phoneticPr fontId="4"/>
  </si>
  <si>
    <t>精算収支明細表（サポート事業用）</t>
    <rPh sb="0" eb="2">
      <t>セイサン</t>
    </rPh>
    <rPh sb="2" eb="4">
      <t>シュウシ</t>
    </rPh>
    <rPh sb="4" eb="7">
      <t>メイサイヒョウ</t>
    </rPh>
    <rPh sb="12" eb="14">
      <t>ジギョウ</t>
    </rPh>
    <rPh sb="14" eb="15">
      <t>ヨウ</t>
    </rPh>
    <phoneticPr fontId="4"/>
  </si>
  <si>
    <t>市町村補助金</t>
  </si>
  <si>
    <t>変更申請
要否</t>
    <rPh sb="0" eb="2">
      <t>ヘンコウ</t>
    </rPh>
    <rPh sb="2" eb="4">
      <t>シンセイ</t>
    </rPh>
    <rPh sb="5" eb="7">
      <t>ヨウヒ</t>
    </rPh>
    <phoneticPr fontId="4"/>
  </si>
  <si>
    <t>根拠資料の
有無</t>
    <rPh sb="0" eb="2">
      <t>コンキョ</t>
    </rPh>
    <rPh sb="2" eb="4">
      <t>シリョウ</t>
    </rPh>
    <rPh sb="6" eb="8">
      <t>ウム</t>
    </rPh>
    <phoneticPr fontId="4"/>
  </si>
  <si>
    <t>明細・内訳
の有無</t>
    <rPh sb="0" eb="2">
      <t>メイサイ</t>
    </rPh>
    <rPh sb="3" eb="5">
      <t>ウチワケ</t>
    </rPh>
    <rPh sb="7" eb="9">
      <t>ウム</t>
    </rPh>
    <phoneticPr fontId="4"/>
  </si>
  <si>
    <t>小計
（自動集計）</t>
    <rPh sb="0" eb="2">
      <t>ショウケイ</t>
    </rPh>
    <rPh sb="4" eb="6">
      <t>ジドウ</t>
    </rPh>
    <rPh sb="6" eb="8">
      <t>シュウケイ</t>
    </rPh>
    <phoneticPr fontId="4"/>
  </si>
  <si>
    <t>科目分類集計</t>
    <rPh sb="0" eb="4">
      <t>カモクブンルイ</t>
    </rPh>
    <rPh sb="4" eb="6">
      <t>シュウケイ</t>
    </rPh>
    <phoneticPr fontId="4"/>
  </si>
  <si>
    <t>科目分類
（要選択）</t>
    <rPh sb="0" eb="2">
      <t>カモク</t>
    </rPh>
    <rPh sb="2" eb="4">
      <t>ブンルイ</t>
    </rPh>
    <rPh sb="6" eb="7">
      <t>ヨウ</t>
    </rPh>
    <rPh sb="7" eb="9">
      <t>センタク</t>
    </rPh>
    <phoneticPr fontId="4"/>
  </si>
  <si>
    <t>第4号様式（概算払請求書）添付書類</t>
    <rPh sb="0" eb="1">
      <t>ダイ</t>
    </rPh>
    <rPh sb="2" eb="3">
      <t>ゴウ</t>
    </rPh>
    <rPh sb="3" eb="5">
      <t>ヨウシキ</t>
    </rPh>
    <rPh sb="6" eb="8">
      <t>ガイサン</t>
    </rPh>
    <rPh sb="8" eb="9">
      <t>バラ</t>
    </rPh>
    <rPh sb="9" eb="12">
      <t>セイキュウショ</t>
    </rPh>
    <rPh sb="13" eb="15">
      <t>テンプ</t>
    </rPh>
    <rPh sb="15" eb="17">
      <t>ショルイ</t>
    </rPh>
    <phoneticPr fontId="41"/>
  </si>
  <si>
    <t>概算払請求理由書</t>
    <rPh sb="0" eb="2">
      <t>ガイサン</t>
    </rPh>
    <rPh sb="2" eb="3">
      <t>バラ</t>
    </rPh>
    <rPh sb="3" eb="5">
      <t>セイキュウ</t>
    </rPh>
    <rPh sb="5" eb="8">
      <t>リユウショ</t>
    </rPh>
    <phoneticPr fontId="41"/>
  </si>
  <si>
    <t>〔収入〕</t>
    <rPh sb="1" eb="3">
      <t>シュウニュウ</t>
    </rPh>
    <phoneticPr fontId="41"/>
  </si>
  <si>
    <t>（単位：円）</t>
    <rPh sb="1" eb="3">
      <t>タンイ</t>
    </rPh>
    <rPh sb="4" eb="5">
      <t>エン</t>
    </rPh>
    <phoneticPr fontId="41"/>
  </si>
  <si>
    <t>費目</t>
    <rPh sb="0" eb="1">
      <t>ヒ</t>
    </rPh>
    <rPh sb="1" eb="2">
      <t>メ</t>
    </rPh>
    <phoneticPr fontId="41"/>
  </si>
  <si>
    <t>内　　訳</t>
    <rPh sb="0" eb="1">
      <t>ウチ</t>
    </rPh>
    <rPh sb="3" eb="4">
      <t>ヤク</t>
    </rPh>
    <phoneticPr fontId="41"/>
  </si>
  <si>
    <t>市町村補助金</t>
    <rPh sb="0" eb="3">
      <t>シチョウソン</t>
    </rPh>
    <rPh sb="3" eb="6">
      <t>ホジョキン</t>
    </rPh>
    <phoneticPr fontId="41"/>
  </si>
  <si>
    <t>事業収入</t>
    <rPh sb="0" eb="2">
      <t>ジギョウ</t>
    </rPh>
    <rPh sb="2" eb="4">
      <t>シュウニュウ</t>
    </rPh>
    <phoneticPr fontId="41"/>
  </si>
  <si>
    <t>その他収入</t>
    <rPh sb="2" eb="3">
      <t>タ</t>
    </rPh>
    <rPh sb="3" eb="5">
      <t>シュウニュウ</t>
    </rPh>
    <phoneticPr fontId="41"/>
  </si>
  <si>
    <t>福島県地域創生総合支援事業</t>
    <rPh sb="0" eb="3">
      <t>フクシマケン</t>
    </rPh>
    <rPh sb="3" eb="5">
      <t>チイキ</t>
    </rPh>
    <rPh sb="5" eb="7">
      <t>ソウセイ</t>
    </rPh>
    <rPh sb="7" eb="9">
      <t>ソウゴウ</t>
    </rPh>
    <rPh sb="9" eb="11">
      <t>シエン</t>
    </rPh>
    <rPh sb="11" eb="13">
      <t>ジギョウ</t>
    </rPh>
    <phoneticPr fontId="41"/>
  </si>
  <si>
    <t>合計</t>
    <rPh sb="0" eb="1">
      <t>ア</t>
    </rPh>
    <rPh sb="1" eb="2">
      <t>ケイ</t>
    </rPh>
    <phoneticPr fontId="41"/>
  </si>
  <si>
    <t>〔支出〕</t>
    <rPh sb="1" eb="3">
      <t>シシュツ</t>
    </rPh>
    <phoneticPr fontId="41"/>
  </si>
  <si>
    <t>支出済額</t>
    <rPh sb="0" eb="2">
      <t>シシュツ</t>
    </rPh>
    <rPh sb="2" eb="3">
      <t>スミ</t>
    </rPh>
    <rPh sb="3" eb="4">
      <t>ガク</t>
    </rPh>
    <phoneticPr fontId="41"/>
  </si>
  <si>
    <t>早期に
必要な経費</t>
    <rPh sb="0" eb="2">
      <t>ソウキ</t>
    </rPh>
    <rPh sb="4" eb="6">
      <t>ヒツヨウ</t>
    </rPh>
    <rPh sb="7" eb="9">
      <t>ケイヒ</t>
    </rPh>
    <phoneticPr fontId="41"/>
  </si>
  <si>
    <t>早期に
見込める収入</t>
    <phoneticPr fontId="41"/>
  </si>
  <si>
    <t>収入済額</t>
    <phoneticPr fontId="41"/>
  </si>
  <si>
    <t>概算払請求額（円）</t>
    <rPh sb="0" eb="2">
      <t>ガイサン</t>
    </rPh>
    <rPh sb="2" eb="3">
      <t>バライ</t>
    </rPh>
    <rPh sb="3" eb="5">
      <t>セイキュウ</t>
    </rPh>
    <rPh sb="5" eb="6">
      <t>ガク</t>
    </rPh>
    <rPh sb="7" eb="8">
      <t>エン</t>
    </rPh>
    <phoneticPr fontId="41"/>
  </si>
  <si>
    <t>-</t>
    <phoneticPr fontId="41"/>
  </si>
  <si>
    <t>-(</t>
    <phoneticPr fontId="41"/>
  </si>
  <si>
    <t>)</t>
    <phoneticPr fontId="41"/>
  </si>
  <si>
    <t>＝</t>
    <phoneticPr fontId="41"/>
  </si>
  <si>
    <t>→</t>
    <phoneticPr fontId="41"/>
  </si>
  <si>
    <t>【概算払いを請求する理由】</t>
    <rPh sb="1" eb="3">
      <t>ガイサン</t>
    </rPh>
    <rPh sb="3" eb="4">
      <t>ハラ</t>
    </rPh>
    <rPh sb="6" eb="8">
      <t>セイキュウ</t>
    </rPh>
    <rPh sb="10" eb="12">
      <t>リユウ</t>
    </rPh>
    <phoneticPr fontId="41"/>
  </si>
  <si>
    <t>【支払希望日】</t>
    <rPh sb="1" eb="3">
      <t>シハライ</t>
    </rPh>
    <rPh sb="3" eb="6">
      <t>キボウビ</t>
    </rPh>
    <phoneticPr fontId="41"/>
  </si>
  <si>
    <t>　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41"/>
  </si>
  <si>
    <t>報償費</t>
    <rPh sb="0" eb="3">
      <t>ホウショウヒ</t>
    </rPh>
    <phoneticPr fontId="41"/>
  </si>
  <si>
    <t>別紙のとおり</t>
    <rPh sb="0" eb="2">
      <t>ベッシ</t>
    </rPh>
    <phoneticPr fontId="41"/>
  </si>
  <si>
    <t>委託料</t>
    <rPh sb="0" eb="3">
      <t>イタクリョウ</t>
    </rPh>
    <phoneticPr fontId="41"/>
  </si>
  <si>
    <t>工事請負費</t>
    <rPh sb="0" eb="5">
      <t>コウジウケオイヒ</t>
    </rPh>
    <phoneticPr fontId="41"/>
  </si>
  <si>
    <t>備品購入費</t>
    <rPh sb="0" eb="2">
      <t>ビヒン</t>
    </rPh>
    <rPh sb="2" eb="4">
      <t>コウニュウ</t>
    </rPh>
    <rPh sb="4" eb="5">
      <t>ヒ</t>
    </rPh>
    <phoneticPr fontId="41"/>
  </si>
  <si>
    <t>諸経費</t>
    <rPh sb="0" eb="3">
      <t>ショケイヒ</t>
    </rPh>
    <phoneticPr fontId="41"/>
  </si>
  <si>
    <t>旅費</t>
    <rPh sb="0" eb="2">
      <t>リョヒ</t>
    </rPh>
    <phoneticPr fontId="41"/>
  </si>
  <si>
    <t>需用費</t>
    <rPh sb="0" eb="3">
      <t>ジュヨウヒ</t>
    </rPh>
    <phoneticPr fontId="41"/>
  </si>
  <si>
    <t>消耗品費</t>
    <rPh sb="0" eb="4">
      <t>ショウモウヒンヒ</t>
    </rPh>
    <phoneticPr fontId="41"/>
  </si>
  <si>
    <t>燃料費</t>
    <rPh sb="0" eb="3">
      <t>ネンリョウヒ</t>
    </rPh>
    <phoneticPr fontId="41"/>
  </si>
  <si>
    <t>食糧費</t>
    <rPh sb="0" eb="3">
      <t>ショクリョウヒ</t>
    </rPh>
    <phoneticPr fontId="41"/>
  </si>
  <si>
    <t>印刷製本費</t>
    <rPh sb="0" eb="2">
      <t>インサツ</t>
    </rPh>
    <rPh sb="2" eb="5">
      <t>セイホンヒ</t>
    </rPh>
    <phoneticPr fontId="41"/>
  </si>
  <si>
    <t>役務費</t>
    <rPh sb="0" eb="3">
      <t>エキムヒ</t>
    </rPh>
    <phoneticPr fontId="41"/>
  </si>
  <si>
    <t>通信運搬費</t>
    <rPh sb="0" eb="2">
      <t>ツウシン</t>
    </rPh>
    <rPh sb="2" eb="5">
      <t>ウンパンヒ</t>
    </rPh>
    <phoneticPr fontId="41"/>
  </si>
  <si>
    <t>広告料</t>
    <rPh sb="0" eb="3">
      <t>コウコクリョウ</t>
    </rPh>
    <phoneticPr fontId="41"/>
  </si>
  <si>
    <t>手数料</t>
    <rPh sb="0" eb="3">
      <t>テスウリョウ</t>
    </rPh>
    <phoneticPr fontId="41"/>
  </si>
  <si>
    <t>保険料</t>
    <rPh sb="0" eb="3">
      <t>ホケンリョウ</t>
    </rPh>
    <phoneticPr fontId="41"/>
  </si>
  <si>
    <t>使用料及び賃借料</t>
    <rPh sb="0" eb="3">
      <t>シヨウリョウ</t>
    </rPh>
    <rPh sb="3" eb="4">
      <t>オヨ</t>
    </rPh>
    <rPh sb="5" eb="8">
      <t>チンシャクリョウ</t>
    </rPh>
    <phoneticPr fontId="41"/>
  </si>
  <si>
    <t>第5号様式（実施状況報告書）別紙</t>
    <rPh sb="0" eb="1">
      <t>ダイ</t>
    </rPh>
    <rPh sb="2" eb="3">
      <t>ゴウ</t>
    </rPh>
    <rPh sb="3" eb="5">
      <t>ヨウシキ</t>
    </rPh>
    <rPh sb="14" eb="16">
      <t>ベッシ</t>
    </rPh>
    <phoneticPr fontId="41"/>
  </si>
  <si>
    <t>1　収入内訳</t>
    <rPh sb="2" eb="4">
      <t>シュウニュウ</t>
    </rPh>
    <rPh sb="4" eb="6">
      <t>ウチワケ</t>
    </rPh>
    <phoneticPr fontId="41"/>
  </si>
  <si>
    <t>区分</t>
    <rPh sb="0" eb="2">
      <t>クブン</t>
    </rPh>
    <phoneticPr fontId="41"/>
  </si>
  <si>
    <t>摘要</t>
    <rPh sb="0" eb="2">
      <t>テキヨウ</t>
    </rPh>
    <phoneticPr fontId="41"/>
  </si>
  <si>
    <t>別紙収支明細のとおり</t>
    <rPh sb="0" eb="2">
      <t>ベッシ</t>
    </rPh>
    <rPh sb="2" eb="4">
      <t>シュウシ</t>
    </rPh>
    <rPh sb="4" eb="6">
      <t>メイサイ</t>
    </rPh>
    <phoneticPr fontId="41"/>
  </si>
  <si>
    <t>県補助金</t>
    <rPh sb="0" eb="4">
      <t>ケンホジョキン</t>
    </rPh>
    <phoneticPr fontId="41"/>
  </si>
  <si>
    <t>２　支出内訳</t>
    <rPh sb="2" eb="4">
      <t>シシュツ</t>
    </rPh>
    <rPh sb="4" eb="6">
      <t>ウチワケ</t>
    </rPh>
    <phoneticPr fontId="41"/>
  </si>
  <si>
    <t>工事請負費</t>
    <rPh sb="0" eb="2">
      <t>コウジ</t>
    </rPh>
    <rPh sb="2" eb="4">
      <t>ウケオイ</t>
    </rPh>
    <rPh sb="4" eb="5">
      <t>ヒ</t>
    </rPh>
    <phoneticPr fontId="41"/>
  </si>
  <si>
    <t>備品購入費</t>
    <rPh sb="0" eb="2">
      <t>ビヒン</t>
    </rPh>
    <rPh sb="2" eb="5">
      <t>コウニュウヒ</t>
    </rPh>
    <phoneticPr fontId="41"/>
  </si>
  <si>
    <t>消耗品費</t>
    <rPh sb="0" eb="3">
      <t>ショウモウヒン</t>
    </rPh>
    <rPh sb="3" eb="4">
      <t>ヒ</t>
    </rPh>
    <phoneticPr fontId="41"/>
  </si>
  <si>
    <t>食糧費</t>
    <rPh sb="0" eb="2">
      <t>ショクリョウ</t>
    </rPh>
    <rPh sb="2" eb="3">
      <t>ヒ</t>
    </rPh>
    <phoneticPr fontId="41"/>
  </si>
  <si>
    <t>印刷製本費</t>
    <rPh sb="0" eb="2">
      <t>インサツ</t>
    </rPh>
    <rPh sb="2" eb="4">
      <t>セイホン</t>
    </rPh>
    <rPh sb="4" eb="5">
      <t>ヒ</t>
    </rPh>
    <phoneticPr fontId="41"/>
  </si>
  <si>
    <t>補助対象外経費</t>
    <rPh sb="0" eb="5">
      <t>ホジョタイショウガイ</t>
    </rPh>
    <rPh sb="5" eb="7">
      <t>ケイヒ</t>
    </rPh>
    <phoneticPr fontId="41"/>
  </si>
  <si>
    <t>3　実施状況</t>
    <rPh sb="2" eb="4">
      <t>ジッシ</t>
    </rPh>
    <rPh sb="4" eb="6">
      <t>ジョウキョウ</t>
    </rPh>
    <phoneticPr fontId="41"/>
  </si>
  <si>
    <t>以下の設問に回答ください。</t>
    <rPh sb="0" eb="2">
      <t>イカ</t>
    </rPh>
    <rPh sb="3" eb="5">
      <t>セツモン</t>
    </rPh>
    <rPh sb="6" eb="8">
      <t>カイトウ</t>
    </rPh>
    <phoneticPr fontId="41"/>
  </si>
  <si>
    <t>(1)交付決定時の補助対象事業費(総額)から20％を超える減額が見込まれますか？</t>
    <rPh sb="3" eb="8">
      <t>コウフケッテイジ</t>
    </rPh>
    <rPh sb="9" eb="16">
      <t>ホジョタイショウジギョウヒ</t>
    </rPh>
    <rPh sb="17" eb="19">
      <t>ソウガク</t>
    </rPh>
    <rPh sb="26" eb="27">
      <t>コ</t>
    </rPh>
    <rPh sb="29" eb="31">
      <t>ゲンガク</t>
    </rPh>
    <rPh sb="32" eb="34">
      <t>ミコ</t>
    </rPh>
    <phoneticPr fontId="41"/>
  </si>
  <si>
    <t>選択</t>
    <rPh sb="0" eb="2">
      <t>センタク</t>
    </rPh>
    <phoneticPr fontId="41"/>
  </si>
  <si>
    <t>(2)「3支出内訳」内の各経費相互間において、50％を超える経費の配分の変更はありますか？</t>
    <rPh sb="5" eb="7">
      <t>シシュツ</t>
    </rPh>
    <rPh sb="7" eb="9">
      <t>ウチワケ</t>
    </rPh>
    <rPh sb="10" eb="11">
      <t>ナイ</t>
    </rPh>
    <rPh sb="12" eb="15">
      <t>カクケイヒ</t>
    </rPh>
    <rPh sb="15" eb="17">
      <t>ソウゴ</t>
    </rPh>
    <rPh sb="17" eb="18">
      <t>カン</t>
    </rPh>
    <rPh sb="27" eb="28">
      <t>コ</t>
    </rPh>
    <rPh sb="30" eb="32">
      <t>ケイヒ</t>
    </rPh>
    <rPh sb="33" eb="35">
      <t>ハイブン</t>
    </rPh>
    <rPh sb="36" eb="38">
      <t>ヘンコウ</t>
    </rPh>
    <phoneticPr fontId="41"/>
  </si>
  <si>
    <t>具体的な費目(選択)</t>
    <rPh sb="0" eb="3">
      <t>グタイテキ</t>
    </rPh>
    <rPh sb="4" eb="6">
      <t>ヒモク</t>
    </rPh>
    <rPh sb="7" eb="9">
      <t>センタク</t>
    </rPh>
    <phoneticPr fontId="41"/>
  </si>
  <si>
    <t>⇔</t>
    <phoneticPr fontId="41"/>
  </si>
  <si>
    <t>(3)事業の主要な取組内容について、変更・削減・追加はありますか？</t>
    <rPh sb="3" eb="5">
      <t>ジギョウ</t>
    </rPh>
    <rPh sb="6" eb="8">
      <t>シュヨウ</t>
    </rPh>
    <rPh sb="9" eb="11">
      <t>トリクミ</t>
    </rPh>
    <rPh sb="11" eb="13">
      <t>ナイヨウ</t>
    </rPh>
    <rPh sb="18" eb="20">
      <t>ヘンコウ</t>
    </rPh>
    <rPh sb="21" eb="23">
      <t>サクゲン</t>
    </rPh>
    <rPh sb="24" eb="26">
      <t>ツイカ</t>
    </rPh>
    <phoneticPr fontId="41"/>
  </si>
  <si>
    <t>記載</t>
    <rPh sb="0" eb="2">
      <t>キサイ</t>
    </rPh>
    <phoneticPr fontId="41"/>
  </si>
  <si>
    <t>具体的な時期(記載)</t>
    <rPh sb="0" eb="3">
      <t>グタイテキ</t>
    </rPh>
    <rPh sb="4" eb="6">
      <t>ジキ</t>
    </rPh>
    <rPh sb="7" eb="9">
      <t>キサイ</t>
    </rPh>
    <phoneticPr fontId="41"/>
  </si>
  <si>
    <t>まで</t>
    <phoneticPr fontId="41"/>
  </si>
  <si>
    <t>(5)現在の事業進捗状況を簡単に教えてください。</t>
    <rPh sb="3" eb="5">
      <t>ゲンザイ</t>
    </rPh>
    <rPh sb="6" eb="12">
      <t>ジギョウシンチョクジョウキョウ</t>
    </rPh>
    <rPh sb="13" eb="15">
      <t>カンタン</t>
    </rPh>
    <rPh sb="16" eb="17">
      <t>オシ</t>
    </rPh>
    <phoneticPr fontId="41"/>
  </si>
  <si>
    <t>(6)事業進捗中でのトラブル、不明点、相談事はありますか？</t>
    <rPh sb="3" eb="8">
      <t>ジギョウシンチョクジュウ</t>
    </rPh>
    <rPh sb="15" eb="18">
      <t>フメイテン</t>
    </rPh>
    <rPh sb="19" eb="22">
      <t>ソウダンゴト</t>
    </rPh>
    <phoneticPr fontId="41"/>
  </si>
  <si>
    <t>【例】講師への報酬が予定よりも高額となってしまったため、経費の配分の変更が必要となる、必要な手続きを教えてほしい。</t>
    <rPh sb="1" eb="2">
      <t>レイ</t>
    </rPh>
    <rPh sb="3" eb="5">
      <t>コウシ</t>
    </rPh>
    <phoneticPr fontId="41"/>
  </si>
  <si>
    <t>(7)今後、概算払請求の予定があれば教えてください。(上限は交付決定額の80％まで)
　　※２月・３月は実績報告書後の精算払となります。</t>
    <rPh sb="3" eb="5">
      <t>コンゴ</t>
    </rPh>
    <rPh sb="6" eb="9">
      <t>ガイサンバラ</t>
    </rPh>
    <rPh sb="9" eb="11">
      <t>セイキュウ</t>
    </rPh>
    <rPh sb="12" eb="14">
      <t>ヨテイ</t>
    </rPh>
    <rPh sb="18" eb="19">
      <t>オシ</t>
    </rPh>
    <rPh sb="27" eb="29">
      <t>ジョウゲン</t>
    </rPh>
    <rPh sb="30" eb="35">
      <t>コウフケッテイガク</t>
    </rPh>
    <rPh sb="47" eb="48">
      <t>ガツ</t>
    </rPh>
    <rPh sb="50" eb="51">
      <t>ガツ</t>
    </rPh>
    <rPh sb="52" eb="57">
      <t>ジッセキホウコクショ</t>
    </rPh>
    <rPh sb="57" eb="58">
      <t>ゴ</t>
    </rPh>
    <rPh sb="59" eb="61">
      <t>セイサン</t>
    </rPh>
    <rPh sb="61" eb="62">
      <t>バライ</t>
    </rPh>
    <phoneticPr fontId="41"/>
  </si>
  <si>
    <t>支払い希望時期(記載)</t>
    <rPh sb="0" eb="2">
      <t>シハラ</t>
    </rPh>
    <rPh sb="3" eb="5">
      <t>キボウ</t>
    </rPh>
    <rPh sb="5" eb="7">
      <t>ジキ</t>
    </rPh>
    <rPh sb="8" eb="10">
      <t>キサイ</t>
    </rPh>
    <phoneticPr fontId="41"/>
  </si>
  <si>
    <t>(8)その他</t>
    <rPh sb="5" eb="6">
      <t>タ</t>
    </rPh>
    <phoneticPr fontId="41"/>
  </si>
  <si>
    <t>別紙に記載の団体については現地調査を、10～12月に実施しますので、希望時期をお知らせください。</t>
    <rPh sb="0" eb="2">
      <t>ベッシ</t>
    </rPh>
    <rPh sb="3" eb="5">
      <t>キサイ</t>
    </rPh>
    <rPh sb="6" eb="8">
      <t>ダンタイ</t>
    </rPh>
    <rPh sb="13" eb="17">
      <t>ゲンチチョウサ</t>
    </rPh>
    <rPh sb="24" eb="25">
      <t>ガツ</t>
    </rPh>
    <rPh sb="26" eb="28">
      <t>ジッシ</t>
    </rPh>
    <phoneticPr fontId="41"/>
  </si>
  <si>
    <t>※担当者が事務所等へ訪問し、今年度(継続事業の方は昨年度も)の書類の確認、ヒアリングを１時間程実施予定</t>
    <rPh sb="44" eb="46">
      <t>ジカン</t>
    </rPh>
    <rPh sb="46" eb="47">
      <t>ホド</t>
    </rPh>
    <rPh sb="47" eb="49">
      <t>ジッシ</t>
    </rPh>
    <rPh sb="49" eb="51">
      <t>ヨテイ</t>
    </rPh>
    <phoneticPr fontId="41"/>
  </si>
  <si>
    <t>連絡事項(記載)</t>
    <rPh sb="0" eb="4">
      <t>レンラクジコウ</t>
    </rPh>
    <rPh sb="5" eb="7">
      <t>キサイ</t>
    </rPh>
    <phoneticPr fontId="41"/>
  </si>
  <si>
    <t>決算見込額（●月●日時点）</t>
    <rPh sb="0" eb="4">
      <t>ケッサンミコ</t>
    </rPh>
    <rPh sb="4" eb="5">
      <t>ガク</t>
    </rPh>
    <rPh sb="7" eb="8">
      <t>ガツ</t>
    </rPh>
    <rPh sb="9" eb="10">
      <t>ニチ</t>
    </rPh>
    <rPh sb="10" eb="12">
      <t>ジテン</t>
    </rPh>
    <phoneticPr fontId="41"/>
  </si>
  <si>
    <t>収入済・収入予定の別</t>
    <rPh sb="0" eb="2">
      <t>シュウニュウ</t>
    </rPh>
    <rPh sb="2" eb="3">
      <t>スミ</t>
    </rPh>
    <rPh sb="4" eb="6">
      <t>シュウニュウ</t>
    </rPh>
    <rPh sb="6" eb="8">
      <t>ヨテイ</t>
    </rPh>
    <rPh sb="9" eb="10">
      <t>ベツ</t>
    </rPh>
    <phoneticPr fontId="41"/>
  </si>
  <si>
    <t>収入予定</t>
  </si>
  <si>
    <t>県補助金</t>
  </si>
  <si>
    <t>収入済</t>
  </si>
  <si>
    <t>【要削除】入力例</t>
    <rPh sb="1" eb="2">
      <t>ヨウ</t>
    </rPh>
    <rPh sb="2" eb="4">
      <t>サクジョ</t>
    </rPh>
    <rPh sb="5" eb="7">
      <t>ニュウリョク</t>
    </rPh>
    <rPh sb="7" eb="8">
      <t>レイ</t>
    </rPh>
    <phoneticPr fontId="4"/>
  </si>
  <si>
    <t>概算払額</t>
    <rPh sb="0" eb="3">
      <t>ガイサンバライ</t>
    </rPh>
    <rPh sb="3" eb="4">
      <t>ガク</t>
    </rPh>
    <phoneticPr fontId="41"/>
  </si>
  <si>
    <t>精算払額</t>
    <rPh sb="0" eb="3">
      <t>セイサンバライ</t>
    </rPh>
    <rPh sb="3" eb="4">
      <t>ガク</t>
    </rPh>
    <phoneticPr fontId="41"/>
  </si>
  <si>
    <t>支出済</t>
  </si>
  <si>
    <t>支出予定</t>
  </si>
  <si>
    <t>【要削除】入力例</t>
    <rPh sb="1" eb="2">
      <t>ヨウ</t>
    </rPh>
    <rPh sb="2" eb="4">
      <t>サクジョ</t>
    </rPh>
    <rPh sb="5" eb="8">
      <t>ニュウリョクレイ</t>
    </rPh>
    <phoneticPr fontId="41"/>
  </si>
  <si>
    <t>R8.3月</t>
    <rPh sb="4" eb="5">
      <t>ガツ</t>
    </rPh>
    <phoneticPr fontId="4"/>
  </si>
  <si>
    <t>R8.4月</t>
    <rPh sb="4" eb="5">
      <t>ガツ</t>
    </rPh>
    <phoneticPr fontId="4"/>
  </si>
  <si>
    <t>県補助金</t>
    <phoneticPr fontId="4"/>
  </si>
  <si>
    <t>3か月以内に収入</t>
  </si>
  <si>
    <t>3か月以内に支出</t>
  </si>
  <si>
    <t>R8.12月</t>
    <rPh sb="5" eb="6">
      <t>ガツ</t>
    </rPh>
    <phoneticPr fontId="4"/>
  </si>
  <si>
    <t>事業収入</t>
  </si>
  <si>
    <t>入場料</t>
    <rPh sb="0" eb="3">
      <t>ニュウジョウリョウ</t>
    </rPh>
    <phoneticPr fontId="4"/>
  </si>
  <si>
    <t>来場者</t>
    <rPh sb="0" eb="3">
      <t>ライジョウシャ</t>
    </rPh>
    <phoneticPr fontId="4"/>
  </si>
  <si>
    <t>福島県</t>
    <rPh sb="0" eb="2">
      <t>フクシマ</t>
    </rPh>
    <rPh sb="2" eb="3">
      <t>ケン</t>
    </rPh>
    <phoneticPr fontId="4"/>
  </si>
  <si>
    <t>会費</t>
    <rPh sb="0" eb="2">
      <t>カイヒ</t>
    </rPh>
    <phoneticPr fontId="4"/>
  </si>
  <si>
    <t>●●町</t>
    <rPh sb="2" eb="3">
      <t>マチ</t>
    </rPh>
    <phoneticPr fontId="4"/>
  </si>
  <si>
    <t>３月</t>
    <rPh sb="1" eb="2">
      <t>ガツ</t>
    </rPh>
    <phoneticPr fontId="4"/>
  </si>
  <si>
    <t>●●大学××教授</t>
    <rPh sb="2" eb="4">
      <t>ダイガク</t>
    </rPh>
    <rPh sb="6" eb="8">
      <t>キョウジュ</t>
    </rPh>
    <phoneticPr fontId="41"/>
  </si>
  <si>
    <t>シンポジウム講師</t>
    <rPh sb="6" eb="8">
      <t>コウシ</t>
    </rPh>
    <phoneticPr fontId="4"/>
  </si>
  <si>
    <t>有</t>
  </si>
  <si>
    <t>イベンターB社</t>
    <rPh sb="6" eb="7">
      <t>シャ</t>
    </rPh>
    <phoneticPr fontId="41"/>
  </si>
  <si>
    <t>イベンターC</t>
    <phoneticPr fontId="4"/>
  </si>
  <si>
    <t>フェスティバル設営</t>
    <rPh sb="7" eb="9">
      <t>セツエイ</t>
    </rPh>
    <phoneticPr fontId="4"/>
  </si>
  <si>
    <t>●●鉄道（株）</t>
    <rPh sb="2" eb="4">
      <t>テツドウ</t>
    </rPh>
    <rPh sb="4" eb="7">
      <t>カブ</t>
    </rPh>
    <phoneticPr fontId="41"/>
  </si>
  <si>
    <t>チラシ・ポスター</t>
    <phoneticPr fontId="4"/>
  </si>
  <si>
    <t>（株）X印刷</t>
    <rPh sb="0" eb="3">
      <t>カブ</t>
    </rPh>
    <rPh sb="4" eb="6">
      <t>インサツ</t>
    </rPh>
    <phoneticPr fontId="41"/>
  </si>
  <si>
    <t>Y印刷（株）</t>
    <rPh sb="1" eb="3">
      <t>インサツ</t>
    </rPh>
    <rPh sb="3" eb="6">
      <t>カブ</t>
    </rPh>
    <phoneticPr fontId="4"/>
  </si>
  <si>
    <t>食糧費</t>
  </si>
  <si>
    <t>●●弁当</t>
    <rPh sb="2" eb="4">
      <t>ベントウ</t>
    </rPh>
    <phoneticPr fontId="41"/>
  </si>
  <si>
    <t>●●会館</t>
    <rPh sb="2" eb="4">
      <t>カイカン</t>
    </rPh>
    <phoneticPr fontId="4"/>
  </si>
  <si>
    <t>シンポジウム会場使用料</t>
    <rPh sb="6" eb="8">
      <t>カイジョウ</t>
    </rPh>
    <rPh sb="8" eb="11">
      <t>シヨウリョウ</t>
    </rPh>
    <phoneticPr fontId="4"/>
  </si>
  <si>
    <t>●●警備（株）</t>
    <rPh sb="2" eb="4">
      <t>ケイビ</t>
    </rPh>
    <rPh sb="4" eb="7">
      <t>カブ</t>
    </rPh>
    <phoneticPr fontId="4"/>
  </si>
  <si>
    <t>●●セキュリティ（株）</t>
    <rPh sb="8" eb="11">
      <t>カブ</t>
    </rPh>
    <phoneticPr fontId="4"/>
  </si>
  <si>
    <t>フェスティバル警備</t>
    <rPh sb="7" eb="9">
      <t>ケイビ</t>
    </rPh>
    <phoneticPr fontId="4"/>
  </si>
  <si>
    <t>お笑い芸人A</t>
    <rPh sb="1" eb="2">
      <t>ワラ</t>
    </rPh>
    <rPh sb="3" eb="5">
      <t>ゲイニン</t>
    </rPh>
    <phoneticPr fontId="4"/>
  </si>
  <si>
    <t>タレントB</t>
    <phoneticPr fontId="41"/>
  </si>
  <si>
    <t>専門家C</t>
    <rPh sb="0" eb="3">
      <t>センモンカ</t>
    </rPh>
    <phoneticPr fontId="4"/>
  </si>
  <si>
    <t>フェスティバル登壇者</t>
    <rPh sb="7" eb="10">
      <t>トウダンシャ</t>
    </rPh>
    <phoneticPr fontId="4"/>
  </si>
  <si>
    <t>シンポジウム当日弁当
800円×5人</t>
    <rPh sb="6" eb="8">
      <t>トウジツ</t>
    </rPh>
    <rPh sb="8" eb="10">
      <t>ベントウ</t>
    </rPh>
    <rPh sb="14" eb="15">
      <t>エン</t>
    </rPh>
    <rPh sb="17" eb="18">
      <t>ニン</t>
    </rPh>
    <phoneticPr fontId="4"/>
  </si>
  <si>
    <t>シンポジウム講師往復旅費
（新大阪-新白河）</t>
    <rPh sb="6" eb="8">
      <t>コウシ</t>
    </rPh>
    <rPh sb="8" eb="10">
      <t>オウフク</t>
    </rPh>
    <rPh sb="10" eb="12">
      <t>リョヒ</t>
    </rPh>
    <rPh sb="14" eb="15">
      <t>シン</t>
    </rPh>
    <rPh sb="15" eb="17">
      <t>オオサカ</t>
    </rPh>
    <rPh sb="18" eb="21">
      <t>シンシラカワ</t>
    </rPh>
    <phoneticPr fontId="4"/>
  </si>
  <si>
    <t>フェスティバル登壇者
往復旅費
（東京-新白河）</t>
    <rPh sb="7" eb="10">
      <t>トウダンシャ</t>
    </rPh>
    <rPh sb="11" eb="13">
      <t>オウフク</t>
    </rPh>
    <rPh sb="13" eb="15">
      <t>リョヒ</t>
    </rPh>
    <rPh sb="17" eb="19">
      <t>トウキョウ</t>
    </rPh>
    <rPh sb="20" eb="21">
      <t>シン</t>
    </rPh>
    <rPh sb="21" eb="23">
      <t>シラカワ</t>
    </rPh>
    <phoneticPr fontId="4"/>
  </si>
  <si>
    <t>JR</t>
    <phoneticPr fontId="41"/>
  </si>
  <si>
    <t>広告料</t>
  </si>
  <si>
    <t>フェスティバル
チラシ・ポスター</t>
    <phoneticPr fontId="4"/>
  </si>
  <si>
    <t>理由書</t>
    <rPh sb="0" eb="3">
      <t>リユウショ</t>
    </rPh>
    <phoneticPr fontId="4"/>
  </si>
  <si>
    <t>A新聞社</t>
    <rPh sb="1" eb="4">
      <t>シンブンシャ</t>
    </rPh>
    <phoneticPr fontId="4"/>
  </si>
  <si>
    <t>B新聞社</t>
    <rPh sb="1" eb="4">
      <t>シンブンシャ</t>
    </rPh>
    <phoneticPr fontId="4"/>
  </si>
  <si>
    <t>手数料</t>
  </si>
  <si>
    <t>●●銀行</t>
    <rPh sb="2" eb="4">
      <t>ギンコウ</t>
    </rPh>
    <phoneticPr fontId="4"/>
  </si>
  <si>
    <t>フェスティバル当日弁当
800円×15人</t>
    <rPh sb="7" eb="9">
      <t>トウジツ</t>
    </rPh>
    <rPh sb="9" eb="11">
      <t>ベントウ</t>
    </rPh>
    <rPh sb="15" eb="16">
      <t>エン</t>
    </rPh>
    <rPh sb="19" eb="20">
      <t>ニン</t>
    </rPh>
    <phoneticPr fontId="4"/>
  </si>
  <si>
    <t>●●イベント広場</t>
    <rPh sb="6" eb="8">
      <t>ヒロバ</t>
    </rPh>
    <phoneticPr fontId="4"/>
  </si>
  <si>
    <t>振込手数料
880円×4</t>
    <rPh sb="0" eb="5">
      <t>フリコミテスウリョウ</t>
    </rPh>
    <rPh sb="9" eb="10">
      <t>エン</t>
    </rPh>
    <phoneticPr fontId="4"/>
  </si>
  <si>
    <t>フェスティバル新聞広告</t>
    <rPh sb="7" eb="9">
      <t>シンブン</t>
    </rPh>
    <rPh sb="9" eb="11">
      <t>コウコク</t>
    </rPh>
    <phoneticPr fontId="4"/>
  </si>
  <si>
    <t>フェスティバル会場使用料</t>
    <rPh sb="7" eb="9">
      <t>カイジョウ</t>
    </rPh>
    <rPh sb="9" eb="12">
      <t>シヨウリョウ</t>
    </rPh>
    <phoneticPr fontId="4"/>
  </si>
  <si>
    <t>振込手数料
880円×9</t>
    <rPh sb="0" eb="5">
      <t>フリコミテスウリョウ</t>
    </rPh>
    <rPh sb="9" eb="10">
      <t>エン</t>
    </rPh>
    <phoneticPr fontId="4"/>
  </si>
  <si>
    <t>ワークショップ講師</t>
    <rPh sb="7" eb="9">
      <t>コウシ</t>
    </rPh>
    <phoneticPr fontId="4"/>
  </si>
  <si>
    <t>振込手数料
880円×2</t>
    <rPh sb="0" eb="5">
      <t>フリコミテスウリョウ</t>
    </rPh>
    <rPh sb="9" eb="10">
      <t>エン</t>
    </rPh>
    <phoneticPr fontId="4"/>
  </si>
  <si>
    <t>ホームセンター●●</t>
    <phoneticPr fontId="4"/>
  </si>
  <si>
    <t>ガムテープ等</t>
    <rPh sb="5" eb="6">
      <t>トウ</t>
    </rPh>
    <phoneticPr fontId="4"/>
  </si>
  <si>
    <t>R8.9月</t>
    <rPh sb="4" eb="5">
      <t>ガツ</t>
    </rPh>
    <phoneticPr fontId="4"/>
  </si>
  <si>
    <r>
      <rPr>
        <b/>
        <sz val="16"/>
        <color rgb="FFFF0000"/>
        <rFont val="Meiryo UI"/>
        <family val="3"/>
        <charset val="128"/>
      </rPr>
      <t>【記載例】</t>
    </r>
    <r>
      <rPr>
        <b/>
        <sz val="16"/>
        <rFont val="Meiryo UI"/>
        <family val="3"/>
        <charset val="128"/>
      </rPr>
      <t>精算収支明細表（サポート事業用）</t>
    </r>
    <rPh sb="1" eb="3">
      <t>キサイ</t>
    </rPh>
    <rPh sb="3" eb="4">
      <t>レイ</t>
    </rPh>
    <rPh sb="5" eb="7">
      <t>セイサン</t>
    </rPh>
    <rPh sb="7" eb="9">
      <t>シュウシ</t>
    </rPh>
    <rPh sb="9" eb="12">
      <t>メイサイヒョウ</t>
    </rPh>
    <rPh sb="17" eb="19">
      <t>ジギョウ</t>
    </rPh>
    <rPh sb="19" eb="20">
      <t>ヨウ</t>
    </rPh>
    <phoneticPr fontId="4"/>
  </si>
  <si>
    <t>9月</t>
    <rPh sb="1" eb="2">
      <t>ガツ</t>
    </rPh>
    <phoneticPr fontId="4"/>
  </si>
  <si>
    <t>ワークショップ会場使用料
2日分</t>
    <rPh sb="7" eb="9">
      <t>カイジョウ</t>
    </rPh>
    <rPh sb="9" eb="12">
      <t>シヨウリョウ</t>
    </rPh>
    <rPh sb="14" eb="15">
      <t>ニチ</t>
    </rPh>
    <rPh sb="15" eb="16">
      <t>ブン</t>
    </rPh>
    <phoneticPr fontId="4"/>
  </si>
  <si>
    <t>ワークショップ講師宿泊費
（新大阪-新白河）</t>
    <rPh sb="7" eb="9">
      <t>コウシ</t>
    </rPh>
    <rPh sb="9" eb="11">
      <t>シュクハク</t>
    </rPh>
    <rPh sb="11" eb="12">
      <t>ヒ</t>
    </rPh>
    <rPh sb="14" eb="15">
      <t>シン</t>
    </rPh>
    <rPh sb="15" eb="17">
      <t>オオサカ</t>
    </rPh>
    <rPh sb="18" eb="21">
      <t>シンシラカワ</t>
    </rPh>
    <phoneticPr fontId="4"/>
  </si>
  <si>
    <t>ワークショップ講師
往復交通費
（新大阪-新白河）</t>
    <rPh sb="7" eb="9">
      <t>コウシ</t>
    </rPh>
    <rPh sb="10" eb="12">
      <t>オウフク</t>
    </rPh>
    <rPh sb="12" eb="15">
      <t>コウツウヒ</t>
    </rPh>
    <rPh sb="17" eb="18">
      <t>シン</t>
    </rPh>
    <rPh sb="18" eb="20">
      <t>オオサカ</t>
    </rPh>
    <rPh sb="21" eb="24">
      <t>シンシラカワ</t>
    </rPh>
    <phoneticPr fontId="4"/>
  </si>
  <si>
    <t>●●ホテル</t>
    <phoneticPr fontId="4"/>
  </si>
  <si>
    <t>ワークショップ
チラシ・ポスター</t>
    <phoneticPr fontId="4"/>
  </si>
  <si>
    <t>ワークショップ
WEB広告料</t>
    <rPh sb="11" eb="13">
      <t>コウコク</t>
    </rPh>
    <rPh sb="13" eb="14">
      <t>リョウ</t>
    </rPh>
    <phoneticPr fontId="4"/>
  </si>
  <si>
    <t>●●</t>
    <phoneticPr fontId="4"/>
  </si>
  <si>
    <t>科　　目</t>
    <phoneticPr fontId="4"/>
  </si>
  <si>
    <t>増減
b+c-a</t>
    <rPh sb="0" eb="2">
      <t>ゾウゲン</t>
    </rPh>
    <phoneticPr fontId="41"/>
  </si>
  <si>
    <t>増減
ｅ+ｆ-d</t>
    <phoneticPr fontId="41"/>
  </si>
  <si>
    <t>※自動入力：「変更予算収支明細」シートに入力すると自動入力されます。</t>
    <rPh sb="7" eb="9">
      <t>ヘンコウ</t>
    </rPh>
    <rPh sb="9" eb="11">
      <t>ヨサン</t>
    </rPh>
    <phoneticPr fontId="4"/>
  </si>
  <si>
    <t>4　現地確認</t>
    <rPh sb="2" eb="6">
      <t>ゲンチカクニン</t>
    </rPh>
    <phoneticPr fontId="41"/>
  </si>
  <si>
    <t>事業名：</t>
    <phoneticPr fontId="4"/>
  </si>
  <si>
    <t>団体名：</t>
    <phoneticPr fontId="4"/>
  </si>
  <si>
    <r>
      <t xml:space="preserve">変更予算額
</t>
    </r>
    <r>
      <rPr>
        <sz val="10.5"/>
        <color rgb="FFFF0000"/>
        <rFont val="ＭＳ ゴシック"/>
        <family val="3"/>
        <charset val="128"/>
      </rPr>
      <t>(自動入力)</t>
    </r>
    <rPh sb="0" eb="2">
      <t>ヘンコウ</t>
    </rPh>
    <rPh sb="2" eb="4">
      <t>ヨサン</t>
    </rPh>
    <rPh sb="4" eb="5">
      <t>ガク</t>
    </rPh>
    <rPh sb="7" eb="9">
      <t>ジドウ</t>
    </rPh>
    <rPh sb="9" eb="11">
      <t>ニュウリョク</t>
    </rPh>
    <phoneticPr fontId="4"/>
  </si>
  <si>
    <r>
      <t xml:space="preserve">当初予算額
</t>
    </r>
    <r>
      <rPr>
        <sz val="10.5"/>
        <color rgb="FFFF0000"/>
        <rFont val="ＭＳ ゴシック"/>
        <family val="3"/>
        <charset val="128"/>
      </rPr>
      <t>（転記）</t>
    </r>
    <rPh sb="0" eb="2">
      <t>トウショ</t>
    </rPh>
    <rPh sb="2" eb="4">
      <t>ヨサン</t>
    </rPh>
    <rPh sb="4" eb="5">
      <t>ガク</t>
    </rPh>
    <rPh sb="7" eb="9">
      <t>テンキ</t>
    </rPh>
    <phoneticPr fontId="4"/>
  </si>
  <si>
    <t>自己財源</t>
    <rPh sb="0" eb="4">
      <t>ジコザイゲン</t>
    </rPh>
    <phoneticPr fontId="41"/>
  </si>
  <si>
    <t>収入済額</t>
    <rPh sb="0" eb="2">
      <t>シュウニュウ</t>
    </rPh>
    <rPh sb="2" eb="3">
      <t>ズ</t>
    </rPh>
    <rPh sb="3" eb="4">
      <t>ガク</t>
    </rPh>
    <phoneticPr fontId="41"/>
  </si>
  <si>
    <t>３か月以内に
見込める収入</t>
    <rPh sb="2" eb="3">
      <t>ゲツ</t>
    </rPh>
    <rPh sb="3" eb="5">
      <t>イナイ</t>
    </rPh>
    <rPh sb="7" eb="9">
      <t>ミコ</t>
    </rPh>
    <rPh sb="11" eb="13">
      <t>シュウニュウ</t>
    </rPh>
    <phoneticPr fontId="41"/>
  </si>
  <si>
    <t>３か月以内に
必要な経費</t>
    <rPh sb="2" eb="3">
      <t>ゲツ</t>
    </rPh>
    <rPh sb="3" eb="5">
      <t>イナイ</t>
    </rPh>
    <rPh sb="7" eb="9">
      <t>ヒツヨウ</t>
    </rPh>
    <rPh sb="10" eb="12">
      <t>ケイヒ</t>
    </rPh>
    <phoneticPr fontId="41"/>
  </si>
  <si>
    <t>シート保護中：support</t>
    <rPh sb="3" eb="5">
      <t>ホゴ</t>
    </rPh>
    <rPh sb="5" eb="6">
      <t>チュウ</t>
    </rPh>
    <phoneticPr fontId="4"/>
  </si>
  <si>
    <t>シート保護中：support</t>
    <phoneticPr fontId="4"/>
  </si>
  <si>
    <t>精算額</t>
    <rPh sb="0" eb="3">
      <t>セイサンガク</t>
    </rPh>
    <phoneticPr fontId="4"/>
  </si>
  <si>
    <t>差額</t>
    <rPh sb="0" eb="2">
      <t>サガク</t>
    </rPh>
    <phoneticPr fontId="4"/>
  </si>
  <si>
    <t>収入済額 b</t>
    <rPh sb="0" eb="2">
      <t>シュウニュウ</t>
    </rPh>
    <rPh sb="2" eb="3">
      <t>ズ</t>
    </rPh>
    <phoneticPr fontId="41"/>
  </si>
  <si>
    <t>収入予定額 c</t>
    <rPh sb="0" eb="2">
      <t>シュウニュウ</t>
    </rPh>
    <rPh sb="2" eb="4">
      <t>ヨテイ</t>
    </rPh>
    <rPh sb="4" eb="5">
      <t>ガク</t>
    </rPh>
    <phoneticPr fontId="41"/>
  </si>
  <si>
    <r>
      <t xml:space="preserve">予　算　額
</t>
    </r>
    <r>
      <rPr>
        <sz val="10.5"/>
        <color rgb="FFFF0000"/>
        <rFont val="ＭＳ ゴシック"/>
        <family val="3"/>
        <charset val="128"/>
      </rPr>
      <t>※自動入力</t>
    </r>
    <rPh sb="7" eb="9">
      <t>ジドウ</t>
    </rPh>
    <rPh sb="9" eb="11">
      <t>ニュウリョク</t>
    </rPh>
    <phoneticPr fontId="4"/>
  </si>
  <si>
    <r>
      <t xml:space="preserve">経費全体額
</t>
    </r>
    <r>
      <rPr>
        <sz val="10.5"/>
        <color rgb="FFFF0000"/>
        <rFont val="ＭＳ ゴシック"/>
        <family val="3"/>
        <charset val="128"/>
      </rPr>
      <t>※自動入力</t>
    </r>
    <rPh sb="7" eb="9">
      <t>ジドウ</t>
    </rPh>
    <rPh sb="9" eb="11">
      <t>ニュウリョク</t>
    </rPh>
    <phoneticPr fontId="4"/>
  </si>
  <si>
    <t>シート保護中:support</t>
    <phoneticPr fontId="4"/>
  </si>
  <si>
    <t>支出済額 e</t>
    <rPh sb="0" eb="2">
      <t>シシュツ</t>
    </rPh>
    <rPh sb="2" eb="3">
      <t>ズ</t>
    </rPh>
    <phoneticPr fontId="41"/>
  </si>
  <si>
    <t>支出予定額 f</t>
    <rPh sb="0" eb="2">
      <t>シシュツ</t>
    </rPh>
    <rPh sb="2" eb="4">
      <t>ヨテイ</t>
    </rPh>
    <rPh sb="4" eb="5">
      <t>ガク</t>
    </rPh>
    <phoneticPr fontId="41"/>
  </si>
  <si>
    <t>支出済・支出予定の別</t>
    <rPh sb="0" eb="2">
      <t>シシュツ</t>
    </rPh>
    <rPh sb="2" eb="3">
      <t>スミ</t>
    </rPh>
    <rPh sb="4" eb="6">
      <t>シシュツ</t>
    </rPh>
    <rPh sb="6" eb="8">
      <t>ヨテイ</t>
    </rPh>
    <rPh sb="9" eb="10">
      <t>ベツ</t>
    </rPh>
    <phoneticPr fontId="41"/>
  </si>
  <si>
    <t>※自動入力：「当初予算収支明細」シートに入力すると自動入力されます。</t>
    <rPh sb="7" eb="9">
      <t>トウショ</t>
    </rPh>
    <rPh sb="9" eb="11">
      <t>ヨサン</t>
    </rPh>
    <phoneticPr fontId="4"/>
  </si>
  <si>
    <t>※自動入力：「精算収支明細」シートに入力すると自動入力されます。</t>
    <rPh sb="1" eb="3">
      <t>ジドウ</t>
    </rPh>
    <rPh sb="3" eb="5">
      <t>ニュウリョク</t>
    </rPh>
    <rPh sb="7" eb="9">
      <t>セイサン</t>
    </rPh>
    <rPh sb="18" eb="20">
      <t>ニュウリョク</t>
    </rPh>
    <rPh sb="23" eb="25">
      <t>ジドウ</t>
    </rPh>
    <rPh sb="25" eb="27">
      <t>ニュウリョク</t>
    </rPh>
    <phoneticPr fontId="4"/>
  </si>
  <si>
    <t>※自動入力：「精算収支明細」シートに入力すると自動入力されます。</t>
    <rPh sb="7" eb="9">
      <t>セイサン</t>
    </rPh>
    <phoneticPr fontId="4"/>
  </si>
  <si>
    <t>※転記：「収支予算（当初）」シートから転記します。</t>
    <rPh sb="1" eb="3">
      <t>テンキ</t>
    </rPh>
    <rPh sb="5" eb="7">
      <t>シュウシ</t>
    </rPh>
    <rPh sb="7" eb="9">
      <t>ヨサン</t>
    </rPh>
    <rPh sb="10" eb="12">
      <t>トウショ</t>
    </rPh>
    <rPh sb="19" eb="21">
      <t>テンキ</t>
    </rPh>
    <phoneticPr fontId="4"/>
  </si>
  <si>
    <t>黄色に染まったセルは不足書類を示しています。書類の情報を入力すると黄色は消えます。</t>
    <rPh sb="0" eb="2">
      <t>キイロ</t>
    </rPh>
    <rPh sb="3" eb="4">
      <t>ソ</t>
    </rPh>
    <rPh sb="10" eb="12">
      <t>フソク</t>
    </rPh>
    <rPh sb="12" eb="14">
      <t>ショルイ</t>
    </rPh>
    <rPh sb="15" eb="16">
      <t>シメ</t>
    </rPh>
    <rPh sb="22" eb="24">
      <t>ショルイ</t>
    </rPh>
    <rPh sb="25" eb="27">
      <t>ジョウホウ</t>
    </rPh>
    <rPh sb="28" eb="30">
      <t>ニュウリョク</t>
    </rPh>
    <rPh sb="33" eb="35">
      <t>キイロ</t>
    </rPh>
    <rPh sb="36" eb="37">
      <t>キ</t>
    </rPh>
    <phoneticPr fontId="4"/>
  </si>
  <si>
    <t>変更予算収支明細表（サポート事業用）</t>
    <rPh sb="0" eb="2">
      <t>ヘンコウ</t>
    </rPh>
    <rPh sb="2" eb="4">
      <t>ヨサン</t>
    </rPh>
    <rPh sb="4" eb="6">
      <t>シュウシ</t>
    </rPh>
    <rPh sb="6" eb="9">
      <t>メイサイヒョウ</t>
    </rPh>
    <rPh sb="14" eb="16">
      <t>ジギョウ</t>
    </rPh>
    <rPh sb="16" eb="17">
      <t>ヨウ</t>
    </rPh>
    <phoneticPr fontId="4"/>
  </si>
  <si>
    <t>(4)事業期間の延長が必要となりますか？(最長でも3.31まで)</t>
    <rPh sb="3" eb="7">
      <t>ジギョウキカン</t>
    </rPh>
    <rPh sb="8" eb="10">
      <t>エンチョウ</t>
    </rPh>
    <rPh sb="11" eb="13">
      <t>ヒツヨウ</t>
    </rPh>
    <rPh sb="21" eb="23">
      <t>サイチョウ</t>
    </rPh>
    <phoneticPr fontId="41"/>
  </si>
  <si>
    <t>【例】7月のマルシェを予定通り開催。11月開催予定であった講演会は前倒しで10月となる見込み</t>
    <rPh sb="1" eb="2">
      <t>レイ</t>
    </rPh>
    <rPh sb="11" eb="14">
      <t>ヨテイドオ</t>
    </rPh>
    <rPh sb="20" eb="21">
      <t>ガツ</t>
    </rPh>
    <rPh sb="21" eb="23">
      <t>カイサイ</t>
    </rPh>
    <rPh sb="23" eb="25">
      <t>ヨテイ</t>
    </rPh>
    <rPh sb="29" eb="32">
      <t>コウエンカイ</t>
    </rPh>
    <rPh sb="33" eb="35">
      <t>マエダオ</t>
    </rPh>
    <rPh sb="39" eb="40">
      <t>ガツ</t>
    </rPh>
    <rPh sb="43" eb="45">
      <t>ミコ</t>
    </rPh>
    <phoneticPr fontId="41"/>
  </si>
  <si>
    <t>当初予算収支明細表（サポート事業用）</t>
    <rPh sb="0" eb="2">
      <t>トウショ</t>
    </rPh>
    <rPh sb="2" eb="4">
      <t>ヨサン</t>
    </rPh>
    <rPh sb="4" eb="6">
      <t>シュウシ</t>
    </rPh>
    <rPh sb="6" eb="9">
      <t>メイサイヒョウ</t>
    </rPh>
    <rPh sb="14" eb="16">
      <t>ジギョウ</t>
    </rPh>
    <rPh sb="16" eb="17">
      <t>ヨウ</t>
    </rPh>
    <phoneticPr fontId="4"/>
  </si>
  <si>
    <t>別紙当初予算収支明細表のとおり</t>
    <rPh sb="0" eb="2">
      <t>ベッシ</t>
    </rPh>
    <rPh sb="2" eb="4">
      <t>トウショ</t>
    </rPh>
    <rPh sb="4" eb="8">
      <t>ヨサンシュウシ</t>
    </rPh>
    <rPh sb="8" eb="10">
      <t>メイサイ</t>
    </rPh>
    <rPh sb="10" eb="11">
      <t>ヒョウ</t>
    </rPh>
    <phoneticPr fontId="4"/>
  </si>
  <si>
    <t>別紙当初予算収支明細のとおり</t>
    <rPh sb="0" eb="2">
      <t>ベッシ</t>
    </rPh>
    <rPh sb="2" eb="4">
      <t>トウショ</t>
    </rPh>
    <rPh sb="4" eb="8">
      <t>ヨサンシュウシ</t>
    </rPh>
    <rPh sb="8" eb="10">
      <t>メイサイ</t>
    </rPh>
    <phoneticPr fontId="4"/>
  </si>
  <si>
    <t>別紙精算収支明細表のとおり</t>
    <rPh sb="0" eb="2">
      <t>ベッシ</t>
    </rPh>
    <rPh sb="2" eb="4">
      <t>セイサン</t>
    </rPh>
    <rPh sb="4" eb="6">
      <t>シュウシ</t>
    </rPh>
    <rPh sb="6" eb="8">
      <t>メイサイ</t>
    </rPh>
    <rPh sb="8" eb="9">
      <t>ヒョウ</t>
    </rPh>
    <phoneticPr fontId="4"/>
  </si>
  <si>
    <t>別紙変更予算収支明細表のとおり</t>
    <rPh sb="0" eb="2">
      <t>ベッシ</t>
    </rPh>
    <rPh sb="2" eb="4">
      <t>ヘンコウ</t>
    </rPh>
    <rPh sb="4" eb="8">
      <t>ヨサンシュウシ</t>
    </rPh>
    <rPh sb="8" eb="10">
      <t>メイサイ</t>
    </rPh>
    <rPh sb="10" eb="11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</si>
</sst>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0_ "/>
    <numFmt numFmtId="178" formatCode="[$-411]ge\.m\.d;@"/>
    <numFmt numFmtId="179" formatCode="#,##0_ "/>
    <numFmt numFmtId="180" formatCode="#,##0_ ;[Red]\-#,##0\ "/>
    <numFmt numFmtId="181" formatCode="#,##0_);[Red]\(#,##0\)"/>
    <numFmt numFmtId="182" formatCode="#,##0;&quot;▲ &quot;#,##0"/>
    <numFmt numFmtId="183" formatCode="0_ "/>
  </numFmts>
  <fonts count="5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ゴシック"/>
      <family val="3"/>
      <charset val="128"/>
    </font>
    <font>
      <sz val="24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Meiryo UI"/>
      <family val="3"/>
      <charset val="128"/>
    </font>
    <font>
      <b/>
      <sz val="16"/>
      <name val="Meiryo UI"/>
      <family val="3"/>
      <charset val="128"/>
    </font>
    <font>
      <sz val="16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8"/>
      <name val="Meiryo UI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rgb="FFFF0000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1"/>
      <color rgb="FFFF0000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u/>
      <sz val="16"/>
      <name val="Meiryo UI"/>
      <family val="3"/>
      <charset val="128"/>
    </font>
  </fonts>
  <fills count="4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45"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9" borderId="28" applyNumberForma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3" borderId="29" applyNumberFormat="0" applyFon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3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5" applyNumberFormat="0" applyFill="0" applyAlignment="0" applyProtection="0">
      <alignment vertical="center"/>
    </xf>
    <xf numFmtId="0" fontId="28" fillId="32" borderId="3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" borderId="31" applyNumberFormat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14">
    <xf numFmtId="0" fontId="0" fillId="0" borderId="0" xfId="0">
      <alignment vertical="center"/>
    </xf>
    <xf numFmtId="38" fontId="0" fillId="0" borderId="0" xfId="33" applyFont="1" applyAlignment="1">
      <alignment horizontal="right"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>
      <alignment horizontal="left" vertical="center"/>
    </xf>
    <xf numFmtId="0" fontId="35" fillId="0" borderId="0" xfId="0" applyFont="1" applyAlignment="1">
      <alignment horizontal="centerContinuous" vertical="center"/>
    </xf>
    <xf numFmtId="0" fontId="36" fillId="0" borderId="0" xfId="0" applyFont="1" applyAlignment="1">
      <alignment horizontal="centerContinuous"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37" fillId="35" borderId="2" xfId="0" applyFont="1" applyFill="1" applyBorder="1" applyAlignment="1">
      <alignment horizontal="center" vertical="center"/>
    </xf>
    <xf numFmtId="0" fontId="37" fillId="35" borderId="12" xfId="0" applyFont="1" applyFill="1" applyBorder="1" applyAlignment="1">
      <alignment horizontal="center" vertical="center"/>
    </xf>
    <xf numFmtId="0" fontId="37" fillId="35" borderId="2" xfId="0" applyFont="1" applyFill="1" applyBorder="1" applyAlignment="1">
      <alignment vertical="center" wrapText="1"/>
    </xf>
    <xf numFmtId="0" fontId="37" fillId="0" borderId="0" xfId="0" applyFont="1" applyAlignment="1">
      <alignment horizontal="centerContinuous" vertical="justify"/>
    </xf>
    <xf numFmtId="0" fontId="37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178" fontId="37" fillId="0" borderId="2" xfId="0" applyNumberFormat="1" applyFont="1" applyBorder="1" applyAlignment="1">
      <alignment horizontal="center" vertical="center"/>
    </xf>
    <xf numFmtId="179" fontId="37" fillId="0" borderId="12" xfId="0" applyNumberFormat="1" applyFont="1" applyBorder="1" applyAlignment="1">
      <alignment horizontal="right" vertical="center"/>
    </xf>
    <xf numFmtId="0" fontId="37" fillId="0" borderId="2" xfId="0" applyFont="1" applyBorder="1">
      <alignment vertical="center"/>
    </xf>
    <xf numFmtId="179" fontId="37" fillId="0" borderId="16" xfId="0" applyNumberFormat="1" applyFont="1" applyBorder="1" applyAlignment="1">
      <alignment horizontal="right" vertical="center"/>
    </xf>
    <xf numFmtId="0" fontId="38" fillId="0" borderId="2" xfId="0" applyFont="1" applyBorder="1" applyAlignment="1">
      <alignment horizontal="centerContinuous" vertical="center"/>
    </xf>
    <xf numFmtId="0" fontId="37" fillId="0" borderId="2" xfId="0" applyFont="1" applyBorder="1" applyAlignment="1">
      <alignment horizontal="centerContinuous" vertical="center"/>
    </xf>
    <xf numFmtId="0" fontId="37" fillId="0" borderId="12" xfId="0" applyFont="1" applyBorder="1" applyAlignment="1">
      <alignment horizontal="centerContinuous" vertical="center"/>
    </xf>
    <xf numFmtId="179" fontId="37" fillId="0" borderId="10" xfId="0" applyNumberFormat="1" applyFont="1" applyBorder="1" applyAlignment="1">
      <alignment horizontal="right" vertical="center"/>
    </xf>
    <xf numFmtId="0" fontId="37" fillId="35" borderId="2" xfId="0" applyFont="1" applyFill="1" applyBorder="1" applyAlignment="1">
      <alignment horizontal="center" vertical="center" wrapText="1"/>
    </xf>
    <xf numFmtId="179" fontId="37" fillId="0" borderId="6" xfId="0" applyNumberFormat="1" applyFont="1" applyBorder="1" applyAlignment="1">
      <alignment horizontal="right" vertical="center"/>
    </xf>
    <xf numFmtId="0" fontId="38" fillId="0" borderId="0" xfId="0" applyFont="1" applyAlignment="1">
      <alignment horizontal="centerContinuous" vertical="justify"/>
    </xf>
    <xf numFmtId="178" fontId="37" fillId="0" borderId="0" xfId="0" applyNumberFormat="1" applyFont="1" applyAlignment="1">
      <alignment horizontal="centerContinuous" vertical="justify"/>
    </xf>
    <xf numFmtId="178" fontId="37" fillId="0" borderId="0" xfId="0" applyNumberFormat="1" applyFont="1">
      <alignment vertical="center"/>
    </xf>
    <xf numFmtId="0" fontId="34" fillId="0" borderId="2" xfId="0" applyFont="1" applyBorder="1">
      <alignment vertical="center"/>
    </xf>
    <xf numFmtId="0" fontId="34" fillId="0" borderId="2" xfId="0" applyFont="1" applyBorder="1" applyAlignment="1">
      <alignment vertical="center" shrinkToFit="1"/>
    </xf>
    <xf numFmtId="180" fontId="34" fillId="0" borderId="2" xfId="0" applyNumberFormat="1" applyFont="1" applyBorder="1" applyAlignment="1">
      <alignment horizontal="right" vertical="center"/>
    </xf>
    <xf numFmtId="180" fontId="34" fillId="0" borderId="2" xfId="0" applyNumberFormat="1" applyFont="1" applyBorder="1" applyAlignment="1">
      <alignment horizontal="right" vertical="center" shrinkToFit="1"/>
    </xf>
    <xf numFmtId="180" fontId="34" fillId="0" borderId="2" xfId="0" applyNumberFormat="1" applyFont="1" applyBorder="1" applyAlignment="1">
      <alignment vertical="center" shrinkToFit="1"/>
    </xf>
    <xf numFmtId="38" fontId="36" fillId="0" borderId="0" xfId="33" applyFont="1" applyAlignment="1">
      <alignment horizontal="right" vertical="center"/>
    </xf>
    <xf numFmtId="38" fontId="37" fillId="0" borderId="0" xfId="33" applyFont="1" applyFill="1" applyBorder="1" applyAlignment="1">
      <alignment horizontal="right" vertical="center"/>
    </xf>
    <xf numFmtId="38" fontId="37" fillId="0" borderId="0" xfId="33" applyFont="1" applyBorder="1" applyAlignment="1">
      <alignment horizontal="right" vertical="center"/>
    </xf>
    <xf numFmtId="38" fontId="37" fillId="0" borderId="0" xfId="33" applyFont="1" applyAlignment="1">
      <alignment horizontal="right" vertical="center"/>
    </xf>
    <xf numFmtId="38" fontId="37" fillId="0" borderId="2" xfId="33" applyFont="1" applyBorder="1" applyAlignment="1">
      <alignment horizontal="right" vertical="center"/>
    </xf>
    <xf numFmtId="0" fontId="37" fillId="0" borderId="2" xfId="0" applyFont="1" applyBorder="1" applyAlignment="1">
      <alignment horizontal="center" vertical="center" shrinkToFit="1"/>
    </xf>
    <xf numFmtId="38" fontId="37" fillId="35" borderId="2" xfId="33" applyFont="1" applyFill="1" applyBorder="1" applyAlignment="1">
      <alignment horizontal="center" vertical="center" wrapText="1"/>
    </xf>
    <xf numFmtId="178" fontId="34" fillId="0" borderId="2" xfId="0" applyNumberFormat="1" applyFont="1" applyBorder="1" applyAlignment="1">
      <alignment horizontal="center" vertical="center"/>
    </xf>
    <xf numFmtId="0" fontId="37" fillId="35" borderId="12" xfId="0" applyFont="1" applyFill="1" applyBorder="1" applyAlignment="1">
      <alignment horizontal="centerContinuous" vertical="justify"/>
    </xf>
    <xf numFmtId="0" fontId="0" fillId="35" borderId="17" xfId="0" applyFill="1" applyBorder="1" applyAlignment="1">
      <alignment horizontal="centerContinuous" vertical="justify"/>
    </xf>
    <xf numFmtId="0" fontId="0" fillId="35" borderId="5" xfId="0" applyFill="1" applyBorder="1" applyAlignment="1">
      <alignment horizontal="centerContinuous" vertical="justify"/>
    </xf>
    <xf numFmtId="0" fontId="37" fillId="35" borderId="12" xfId="0" applyFont="1" applyFill="1" applyBorder="1" applyAlignment="1">
      <alignment horizontal="center" vertical="center" wrapText="1"/>
    </xf>
    <xf numFmtId="38" fontId="36" fillId="0" borderId="0" xfId="33" applyFont="1" applyAlignment="1">
      <alignment horizontal="centerContinuous" vertical="center"/>
    </xf>
    <xf numFmtId="179" fontId="37" fillId="0" borderId="2" xfId="0" applyNumberFormat="1" applyFont="1" applyBorder="1" applyAlignment="1">
      <alignment horizontal="center" vertical="center" shrinkToFit="1"/>
    </xf>
    <xf numFmtId="38" fontId="37" fillId="0" borderId="0" xfId="33" applyFont="1" applyFill="1" applyBorder="1" applyAlignment="1">
      <alignment horizontal="centerContinuous" vertical="center" wrapText="1"/>
    </xf>
    <xf numFmtId="0" fontId="37" fillId="0" borderId="0" xfId="0" applyFont="1" applyAlignment="1">
      <alignment horizontal="centerContinuous" vertical="center"/>
    </xf>
    <xf numFmtId="179" fontId="37" fillId="0" borderId="0" xfId="0" applyNumberFormat="1" applyFont="1" applyAlignment="1">
      <alignment horizontal="center" vertical="center" shrinkToFit="1"/>
    </xf>
    <xf numFmtId="0" fontId="37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8" xfId="0" applyBorder="1">
      <alignment vertical="center"/>
    </xf>
    <xf numFmtId="179" fontId="37" fillId="0" borderId="2" xfId="0" applyNumberFormat="1" applyFont="1" applyBorder="1" applyAlignment="1">
      <alignment horizontal="right" vertical="center"/>
    </xf>
    <xf numFmtId="0" fontId="35" fillId="0" borderId="0" xfId="0" applyFont="1" applyAlignment="1">
      <alignment vertical="justify"/>
    </xf>
    <xf numFmtId="0" fontId="35" fillId="0" borderId="1" xfId="0" applyFont="1" applyBorder="1">
      <alignment vertical="center"/>
    </xf>
    <xf numFmtId="0" fontId="35" fillId="0" borderId="1" xfId="0" applyFont="1" applyBorder="1" applyAlignment="1">
      <alignment vertical="justify"/>
    </xf>
    <xf numFmtId="0" fontId="39" fillId="35" borderId="2" xfId="0" applyFont="1" applyFill="1" applyBorder="1" applyAlignment="1">
      <alignment horizontal="center" vertical="center" wrapText="1"/>
    </xf>
    <xf numFmtId="0" fontId="40" fillId="0" borderId="0" xfId="43" applyFont="1">
      <alignment vertical="center"/>
    </xf>
    <xf numFmtId="182" fontId="40" fillId="0" borderId="0" xfId="43" applyNumberFormat="1" applyFont="1">
      <alignment vertical="center"/>
    </xf>
    <xf numFmtId="0" fontId="40" fillId="0" borderId="0" xfId="44" applyFont="1">
      <alignment vertical="center"/>
    </xf>
    <xf numFmtId="0" fontId="37" fillId="35" borderId="2" xfId="43" applyFont="1" applyFill="1" applyBorder="1" applyAlignment="1">
      <alignment horizontal="center" vertical="center" wrapText="1"/>
    </xf>
    <xf numFmtId="0" fontId="37" fillId="35" borderId="2" xfId="43" applyFont="1" applyFill="1" applyBorder="1" applyAlignment="1">
      <alignment horizontal="center" vertical="center"/>
    </xf>
    <xf numFmtId="179" fontId="37" fillId="0" borderId="0" xfId="0" applyNumberFormat="1" applyFont="1" applyAlignment="1">
      <alignment horizontal="right" vertical="center"/>
    </xf>
    <xf numFmtId="0" fontId="37" fillId="0" borderId="18" xfId="0" applyFont="1" applyBorder="1" applyAlignment="1">
      <alignment horizontal="centerContinuous" vertical="center"/>
    </xf>
    <xf numFmtId="0" fontId="38" fillId="0" borderId="18" xfId="0" applyFont="1" applyBorder="1" applyAlignment="1">
      <alignment horizontal="centerContinuous" vertical="center"/>
    </xf>
    <xf numFmtId="179" fontId="37" fillId="0" borderId="18" xfId="0" applyNumberFormat="1" applyFont="1" applyBorder="1" applyAlignment="1">
      <alignment horizontal="right" vertical="center"/>
    </xf>
    <xf numFmtId="0" fontId="48" fillId="0" borderId="2" xfId="43" applyFont="1" applyBorder="1" applyAlignment="1">
      <alignment horizontal="center" vertical="center"/>
    </xf>
    <xf numFmtId="178" fontId="48" fillId="0" borderId="2" xfId="43" applyNumberFormat="1" applyFont="1" applyBorder="1" applyAlignment="1">
      <alignment horizontal="center" vertical="center"/>
    </xf>
    <xf numFmtId="181" fontId="48" fillId="0" borderId="12" xfId="43" applyNumberFormat="1" applyFont="1" applyBorder="1" applyAlignment="1">
      <alignment horizontal="right" vertical="center"/>
    </xf>
    <xf numFmtId="0" fontId="48" fillId="0" borderId="2" xfId="0" applyFont="1" applyBorder="1" applyAlignment="1">
      <alignment horizontal="center" vertical="center"/>
    </xf>
    <xf numFmtId="0" fontId="37" fillId="0" borderId="2" xfId="43" applyFont="1" applyBorder="1" applyAlignment="1">
      <alignment horizontal="center" vertical="center" shrinkToFit="1"/>
    </xf>
    <xf numFmtId="181" fontId="48" fillId="0" borderId="2" xfId="43" applyNumberFormat="1" applyFont="1" applyBorder="1">
      <alignment vertical="center"/>
    </xf>
    <xf numFmtId="180" fontId="13" fillId="0" borderId="2" xfId="33" applyNumberFormat="1" applyFont="1" applyBorder="1" applyAlignment="1" applyProtection="1">
      <alignment horizontal="right" vertical="center" wrapText="1"/>
    </xf>
    <xf numFmtId="180" fontId="13" fillId="0" borderId="15" xfId="33" applyNumberFormat="1" applyFont="1" applyBorder="1" applyAlignment="1" applyProtection="1">
      <alignment horizontal="right" vertical="center" wrapText="1"/>
    </xf>
    <xf numFmtId="180" fontId="13" fillId="0" borderId="12" xfId="33" applyNumberFormat="1" applyFont="1" applyBorder="1" applyAlignment="1" applyProtection="1">
      <alignment horizontal="right" vertical="center" wrapText="1"/>
    </xf>
    <xf numFmtId="180" fontId="13" fillId="34" borderId="12" xfId="33" applyNumberFormat="1" applyFont="1" applyFill="1" applyBorder="1" applyAlignment="1" applyProtection="1">
      <alignment horizontal="right" vertical="center" wrapText="1"/>
    </xf>
    <xf numFmtId="38" fontId="13" fillId="0" borderId="2" xfId="33" applyFont="1" applyBorder="1" applyAlignment="1" applyProtection="1">
      <alignment horizontal="right" vertical="center" wrapText="1"/>
    </xf>
    <xf numFmtId="38" fontId="13" fillId="0" borderId="6" xfId="33" applyFont="1" applyBorder="1" applyAlignment="1" applyProtection="1">
      <alignment horizontal="right" vertical="center" wrapText="1"/>
    </xf>
    <xf numFmtId="38" fontId="13" fillId="0" borderId="7" xfId="33" applyFont="1" applyBorder="1" applyAlignment="1" applyProtection="1">
      <alignment horizontal="right" vertical="center" wrapText="1"/>
    </xf>
    <xf numFmtId="38" fontId="13" fillId="0" borderId="8" xfId="33" applyFont="1" applyBorder="1" applyAlignment="1" applyProtection="1">
      <alignment horizontal="right" vertical="center" wrapText="1"/>
    </xf>
    <xf numFmtId="38" fontId="13" fillId="0" borderId="9" xfId="33" applyFont="1" applyBorder="1" applyAlignment="1" applyProtection="1">
      <alignment horizontal="right" vertical="center" wrapText="1"/>
    </xf>
    <xf numFmtId="38" fontId="13" fillId="0" borderId="14" xfId="33" applyFont="1" applyBorder="1" applyAlignment="1" applyProtection="1">
      <alignment horizontal="right" vertical="center" wrapText="1"/>
    </xf>
    <xf numFmtId="38" fontId="13" fillId="34" borderId="2" xfId="33" applyFont="1" applyFill="1" applyBorder="1" applyAlignment="1" applyProtection="1">
      <alignment horizontal="right" vertical="center" wrapText="1"/>
    </xf>
    <xf numFmtId="0" fontId="13" fillId="0" borderId="7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176" fontId="13" fillId="0" borderId="2" xfId="33" applyNumberFormat="1" applyFont="1" applyBorder="1" applyAlignment="1" applyProtection="1">
      <alignment vertical="center" wrapText="1"/>
    </xf>
    <xf numFmtId="176" fontId="13" fillId="0" borderId="2" xfId="33" applyNumberFormat="1" applyFont="1" applyBorder="1" applyAlignment="1" applyProtection="1">
      <alignment horizontal="right" vertical="center" wrapText="1"/>
    </xf>
    <xf numFmtId="176" fontId="13" fillId="34" borderId="2" xfId="33" applyNumberFormat="1" applyFont="1" applyFill="1" applyBorder="1" applyAlignment="1" applyProtection="1">
      <alignment vertical="center" wrapText="1"/>
    </xf>
    <xf numFmtId="176" fontId="13" fillId="0" borderId="6" xfId="33" applyNumberFormat="1" applyFont="1" applyBorder="1" applyAlignment="1" applyProtection="1">
      <alignment horizontal="right" vertical="center" wrapText="1"/>
    </xf>
    <xf numFmtId="176" fontId="13" fillId="0" borderId="7" xfId="33" applyNumberFormat="1" applyFont="1" applyBorder="1" applyAlignment="1" applyProtection="1">
      <alignment horizontal="right" vertical="center" wrapText="1"/>
    </xf>
    <xf numFmtId="176" fontId="13" fillId="0" borderId="22" xfId="33" applyNumberFormat="1" applyFont="1" applyBorder="1" applyAlignment="1" applyProtection="1">
      <alignment horizontal="right" vertical="center" wrapText="1"/>
    </xf>
    <xf numFmtId="176" fontId="13" fillId="0" borderId="8" xfId="33" applyNumberFormat="1" applyFont="1" applyBorder="1" applyAlignment="1" applyProtection="1">
      <alignment horizontal="right" vertical="center" wrapText="1"/>
    </xf>
    <xf numFmtId="176" fontId="13" fillId="0" borderId="23" xfId="33" applyNumberFormat="1" applyFont="1" applyBorder="1" applyAlignment="1" applyProtection="1">
      <alignment horizontal="right" vertical="center" wrapText="1"/>
    </xf>
    <xf numFmtId="176" fontId="13" fillId="0" borderId="9" xfId="33" applyNumberFormat="1" applyFont="1" applyBorder="1" applyAlignment="1" applyProtection="1">
      <alignment horizontal="right" vertical="center" wrapText="1"/>
    </xf>
    <xf numFmtId="176" fontId="13" fillId="0" borderId="14" xfId="33" applyNumberFormat="1" applyFont="1" applyBorder="1" applyAlignment="1" applyProtection="1">
      <alignment horizontal="right" vertical="center" wrapText="1"/>
    </xf>
    <xf numFmtId="176" fontId="13" fillId="0" borderId="13" xfId="33" applyNumberFormat="1" applyFont="1" applyBorder="1" applyAlignment="1" applyProtection="1">
      <alignment horizontal="right" vertical="center" wrapText="1"/>
    </xf>
    <xf numFmtId="176" fontId="13" fillId="0" borderId="24" xfId="33" applyNumberFormat="1" applyFont="1" applyBorder="1" applyAlignment="1" applyProtection="1">
      <alignment horizontal="right" vertical="center" wrapText="1"/>
    </xf>
    <xf numFmtId="176" fontId="13" fillId="34" borderId="21" xfId="33" applyNumberFormat="1" applyFont="1" applyFill="1" applyBorder="1" applyAlignment="1" applyProtection="1">
      <alignment horizontal="right" vertical="center" wrapText="1"/>
    </xf>
    <xf numFmtId="0" fontId="40" fillId="0" borderId="0" xfId="43" applyFont="1" applyProtection="1">
      <alignment vertical="center"/>
      <protection locked="0"/>
    </xf>
    <xf numFmtId="0" fontId="40" fillId="0" borderId="0" xfId="44" applyFont="1" applyProtection="1">
      <alignment vertical="center"/>
      <protection locked="0"/>
    </xf>
    <xf numFmtId="0" fontId="40" fillId="0" borderId="0" xfId="44" applyFont="1" applyAlignment="1" applyProtection="1">
      <alignment horizontal="left" vertical="center"/>
      <protection locked="0"/>
    </xf>
    <xf numFmtId="0" fontId="47" fillId="0" borderId="0" xfId="44" applyFont="1" applyAlignment="1" applyProtection="1">
      <alignment horizontal="center" vertical="center"/>
      <protection locked="0"/>
    </xf>
    <xf numFmtId="0" fontId="40" fillId="36" borderId="0" xfId="44" applyFont="1" applyFill="1" applyAlignment="1" applyProtection="1">
      <alignment horizontal="center" vertical="center"/>
      <protection locked="0"/>
    </xf>
    <xf numFmtId="0" fontId="40" fillId="0" borderId="0" xfId="44" applyFont="1" applyAlignment="1" applyProtection="1">
      <alignment horizontal="center" vertical="center"/>
      <protection locked="0"/>
    </xf>
    <xf numFmtId="0" fontId="47" fillId="0" borderId="0" xfId="44" applyFont="1" applyAlignment="1" applyProtection="1">
      <alignment vertical="center" shrinkToFit="1"/>
      <protection locked="0"/>
    </xf>
    <xf numFmtId="178" fontId="40" fillId="36" borderId="0" xfId="44" applyNumberFormat="1" applyFont="1" applyFill="1" applyAlignment="1" applyProtection="1">
      <alignment horizontal="center" vertical="center"/>
      <protection locked="0"/>
    </xf>
    <xf numFmtId="183" fontId="47" fillId="0" borderId="0" xfId="44" applyNumberFormat="1" applyFont="1" applyAlignment="1" applyProtection="1">
      <alignment vertical="center" shrinkToFit="1"/>
      <protection locked="0"/>
    </xf>
    <xf numFmtId="178" fontId="40" fillId="36" borderId="0" xfId="44" applyNumberFormat="1" applyFont="1" applyFill="1" applyProtection="1">
      <alignment vertical="center"/>
      <protection locked="0"/>
    </xf>
    <xf numFmtId="0" fontId="45" fillId="0" borderId="0" xfId="44" applyFont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180" fontId="6" fillId="0" borderId="2" xfId="33" applyNumberFormat="1" applyFont="1" applyFill="1" applyBorder="1" applyAlignment="1" applyProtection="1">
      <alignment horizontal="right" vertical="center" wrapText="1"/>
    </xf>
    <xf numFmtId="38" fontId="6" fillId="34" borderId="2" xfId="33" applyFont="1" applyFill="1" applyBorder="1" applyAlignment="1" applyProtection="1">
      <alignment horizontal="right" vertical="center" wrapText="1"/>
    </xf>
    <xf numFmtId="38" fontId="6" fillId="34" borderId="17" xfId="33" applyFont="1" applyFill="1" applyBorder="1" applyAlignment="1" applyProtection="1">
      <alignment horizontal="right" vertical="center" wrapText="1"/>
    </xf>
    <xf numFmtId="180" fontId="13" fillId="0" borderId="5" xfId="33" applyNumberFormat="1" applyFont="1" applyFill="1" applyBorder="1" applyAlignment="1" applyProtection="1">
      <alignment horizontal="right" vertical="center" wrapText="1"/>
    </xf>
    <xf numFmtId="180" fontId="6" fillId="0" borderId="8" xfId="33" applyNumberFormat="1" applyFont="1" applyFill="1" applyBorder="1" applyAlignment="1" applyProtection="1">
      <alignment horizontal="right" vertical="center" wrapText="1"/>
    </xf>
    <xf numFmtId="180" fontId="6" fillId="0" borderId="9" xfId="33" applyNumberFormat="1" applyFont="1" applyFill="1" applyBorder="1" applyAlignment="1" applyProtection="1">
      <alignment horizontal="right" vertical="center" wrapText="1"/>
    </xf>
    <xf numFmtId="38" fontId="6" fillId="34" borderId="5" xfId="33" applyFont="1" applyFill="1" applyBorder="1" applyAlignment="1" applyProtection="1">
      <alignment horizontal="right" vertical="center" wrapText="1"/>
    </xf>
    <xf numFmtId="38" fontId="0" fillId="0" borderId="0" xfId="33" applyFont="1" applyAlignment="1" applyProtection="1">
      <alignment horizontal="right" vertical="center"/>
    </xf>
    <xf numFmtId="38" fontId="6" fillId="0" borderId="2" xfId="33" applyFont="1" applyBorder="1" applyAlignment="1" applyProtection="1">
      <alignment horizontal="center" vertical="center" wrapText="1"/>
    </xf>
    <xf numFmtId="38" fontId="6" fillId="34" borderId="2" xfId="33" applyFont="1" applyFill="1" applyBorder="1" applyAlignment="1" applyProtection="1">
      <alignment horizontal="left" vertical="center" wrapText="1"/>
    </xf>
    <xf numFmtId="0" fontId="13" fillId="0" borderId="25" xfId="0" applyFont="1" applyBorder="1" applyAlignment="1">
      <alignment horizontal="justify" vertical="center" wrapText="1"/>
    </xf>
    <xf numFmtId="0" fontId="13" fillId="0" borderId="19" xfId="0" applyFont="1" applyBorder="1" applyAlignment="1">
      <alignment horizontal="justify" vertical="center" wrapText="1"/>
    </xf>
    <xf numFmtId="0" fontId="13" fillId="0" borderId="37" xfId="0" applyFont="1" applyBorder="1" applyAlignment="1">
      <alignment horizontal="justify" vertical="center" wrapText="1"/>
    </xf>
    <xf numFmtId="0" fontId="13" fillId="0" borderId="20" xfId="0" applyFont="1" applyBorder="1" applyAlignment="1">
      <alignment horizontal="justify" vertical="center" wrapText="1"/>
    </xf>
    <xf numFmtId="0" fontId="52" fillId="0" borderId="0" xfId="0" applyFont="1" applyAlignment="1">
      <alignment vertical="top"/>
    </xf>
    <xf numFmtId="0" fontId="52" fillId="0" borderId="0" xfId="0" applyFont="1" applyAlignment="1">
      <alignment horizontal="right" vertical="top"/>
    </xf>
    <xf numFmtId="0" fontId="12" fillId="0" borderId="0" xfId="0" applyFont="1" applyAlignment="1"/>
    <xf numFmtId="0" fontId="9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176" fontId="9" fillId="0" borderId="0" xfId="0" applyNumberFormat="1" applyFont="1">
      <alignment vertical="center"/>
    </xf>
    <xf numFmtId="176" fontId="9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38" fontId="13" fillId="0" borderId="9" xfId="33" applyFont="1" applyBorder="1" applyAlignment="1" applyProtection="1">
      <alignment horizontal="left" vertical="center" wrapText="1"/>
    </xf>
    <xf numFmtId="38" fontId="13" fillId="0" borderId="14" xfId="33" applyFont="1" applyBorder="1" applyAlignment="1" applyProtection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justify" vertical="center" wrapText="1"/>
    </xf>
    <xf numFmtId="178" fontId="37" fillId="0" borderId="2" xfId="43" applyNumberFormat="1" applyFont="1" applyBorder="1" applyAlignment="1">
      <alignment horizontal="center" vertical="center"/>
    </xf>
    <xf numFmtId="0" fontId="37" fillId="0" borderId="2" xfId="43" applyFont="1" applyBorder="1" applyAlignment="1">
      <alignment horizontal="center" vertical="center"/>
    </xf>
    <xf numFmtId="181" fontId="37" fillId="0" borderId="12" xfId="43" applyNumberFormat="1" applyFont="1" applyBorder="1" applyAlignment="1">
      <alignment horizontal="right" vertical="center"/>
    </xf>
    <xf numFmtId="181" fontId="37" fillId="0" borderId="2" xfId="43" applyNumberFormat="1" applyFont="1" applyBorder="1">
      <alignment vertical="center"/>
    </xf>
    <xf numFmtId="180" fontId="37" fillId="0" borderId="2" xfId="43" applyNumberFormat="1" applyFont="1" applyBorder="1" applyAlignment="1">
      <alignment horizontal="right" vertical="center"/>
    </xf>
    <xf numFmtId="0" fontId="37" fillId="0" borderId="2" xfId="0" applyFont="1" applyBorder="1" applyAlignment="1">
      <alignment horizontal="center" vertical="center" wrapText="1"/>
    </xf>
    <xf numFmtId="180" fontId="37" fillId="0" borderId="2" xfId="0" applyNumberFormat="1" applyFont="1" applyBorder="1" applyAlignment="1">
      <alignment horizontal="right" vertical="center"/>
    </xf>
    <xf numFmtId="180" fontId="13" fillId="0" borderId="2" xfId="33" applyNumberFormat="1" applyFont="1" applyFill="1" applyBorder="1" applyAlignment="1" applyProtection="1">
      <alignment horizontal="right" vertical="center" wrapText="1"/>
    </xf>
    <xf numFmtId="0" fontId="50" fillId="0" borderId="0" xfId="44" applyFont="1">
      <alignment vertical="center"/>
    </xf>
    <xf numFmtId="0" fontId="40" fillId="0" borderId="0" xfId="44" applyFont="1" applyAlignment="1">
      <alignment horizontal="right"/>
    </xf>
    <xf numFmtId="0" fontId="40" fillId="0" borderId="0" xfId="44" applyFont="1" applyAlignment="1">
      <alignment horizontal="left" vertical="center"/>
    </xf>
    <xf numFmtId="0" fontId="40" fillId="0" borderId="6" xfId="44" applyFont="1" applyBorder="1" applyAlignment="1">
      <alignment horizontal="center" vertical="center" wrapText="1"/>
    </xf>
    <xf numFmtId="182" fontId="40" fillId="0" borderId="15" xfId="44" applyNumberFormat="1" applyFont="1" applyBorder="1">
      <alignment vertical="center"/>
    </xf>
    <xf numFmtId="182" fontId="40" fillId="0" borderId="2" xfId="44" applyNumberFormat="1" applyFont="1" applyBorder="1">
      <alignment vertical="center"/>
    </xf>
    <xf numFmtId="181" fontId="8" fillId="0" borderId="2" xfId="33" applyNumberFormat="1" applyFont="1" applyFill="1" applyBorder="1" applyAlignment="1" applyProtection="1">
      <alignment horizontal="right" vertical="center" wrapText="1"/>
    </xf>
    <xf numFmtId="182" fontId="40" fillId="0" borderId="16" xfId="44" applyNumberFormat="1" applyFont="1" applyBorder="1">
      <alignment vertical="center"/>
    </xf>
    <xf numFmtId="181" fontId="8" fillId="0" borderId="6" xfId="33" applyNumberFormat="1" applyFont="1" applyFill="1" applyBorder="1" applyAlignment="1" applyProtection="1">
      <alignment horizontal="right" vertical="center" wrapText="1"/>
    </xf>
    <xf numFmtId="182" fontId="40" fillId="0" borderId="6" xfId="44" applyNumberFormat="1" applyFont="1" applyBorder="1">
      <alignment vertical="center"/>
    </xf>
    <xf numFmtId="182" fontId="40" fillId="40" borderId="45" xfId="44" applyNumberFormat="1" applyFont="1" applyFill="1" applyBorder="1">
      <alignment vertical="center"/>
    </xf>
    <xf numFmtId="182" fontId="40" fillId="0" borderId="27" xfId="44" applyNumberFormat="1" applyFont="1" applyBorder="1">
      <alignment vertical="center"/>
    </xf>
    <xf numFmtId="182" fontId="40" fillId="0" borderId="12" xfId="44" applyNumberFormat="1" applyFont="1" applyBorder="1">
      <alignment vertical="center"/>
    </xf>
    <xf numFmtId="182" fontId="40" fillId="0" borderId="21" xfId="44" applyNumberFormat="1" applyFont="1" applyBorder="1">
      <alignment vertical="center"/>
    </xf>
    <xf numFmtId="182" fontId="40" fillId="0" borderId="7" xfId="44" applyNumberFormat="1" applyFont="1" applyBorder="1">
      <alignment vertical="center"/>
    </xf>
    <xf numFmtId="182" fontId="40" fillId="0" borderId="8" xfId="44" applyNumberFormat="1" applyFont="1" applyBorder="1">
      <alignment vertical="center"/>
    </xf>
    <xf numFmtId="182" fontId="40" fillId="0" borderId="25" xfId="44" applyNumberFormat="1" applyFont="1" applyBorder="1">
      <alignment vertical="center"/>
    </xf>
    <xf numFmtId="182" fontId="40" fillId="0" borderId="26" xfId="44" applyNumberFormat="1" applyFont="1" applyBorder="1">
      <alignment vertical="center"/>
    </xf>
    <xf numFmtId="182" fontId="40" fillId="0" borderId="9" xfId="44" applyNumberFormat="1" applyFont="1" applyBorder="1">
      <alignment vertical="center"/>
    </xf>
    <xf numFmtId="182" fontId="40" fillId="0" borderId="19" xfId="44" applyNumberFormat="1" applyFont="1" applyBorder="1">
      <alignment vertical="center"/>
    </xf>
    <xf numFmtId="182" fontId="40" fillId="0" borderId="14" xfId="44" applyNumberFormat="1" applyFont="1" applyBorder="1">
      <alignment vertical="center"/>
    </xf>
    <xf numFmtId="182" fontId="40" fillId="0" borderId="37" xfId="44" applyNumberFormat="1" applyFont="1" applyBorder="1">
      <alignment vertical="center"/>
    </xf>
    <xf numFmtId="182" fontId="40" fillId="0" borderId="52" xfId="44" applyNumberFormat="1" applyFont="1" applyBorder="1">
      <alignment vertical="center"/>
    </xf>
    <xf numFmtId="182" fontId="40" fillId="0" borderId="65" xfId="44" applyNumberFormat="1" applyFont="1" applyBorder="1">
      <alignment vertical="center"/>
    </xf>
    <xf numFmtId="182" fontId="40" fillId="36" borderId="26" xfId="44" applyNumberFormat="1" applyFont="1" applyFill="1" applyBorder="1">
      <alignment vertical="center"/>
    </xf>
    <xf numFmtId="182" fontId="40" fillId="0" borderId="45" xfId="44" applyNumberFormat="1" applyFont="1" applyBorder="1">
      <alignment vertical="center"/>
    </xf>
    <xf numFmtId="0" fontId="50" fillId="0" borderId="0" xfId="43" applyFont="1">
      <alignment vertical="center"/>
    </xf>
    <xf numFmtId="0" fontId="43" fillId="0" borderId="0" xfId="43" applyFont="1">
      <alignment vertical="center"/>
    </xf>
    <xf numFmtId="0" fontId="40" fillId="0" borderId="0" xfId="43" applyFont="1" applyAlignment="1">
      <alignment horizontal="right"/>
    </xf>
    <xf numFmtId="0" fontId="40" fillId="0" borderId="26" xfId="43" applyFont="1" applyBorder="1">
      <alignment vertical="center"/>
    </xf>
    <xf numFmtId="0" fontId="40" fillId="0" borderId="52" xfId="43" applyFont="1" applyBorder="1">
      <alignment vertical="center"/>
    </xf>
    <xf numFmtId="0" fontId="40" fillId="0" borderId="18" xfId="43" applyFont="1" applyBorder="1" applyAlignment="1">
      <alignment horizontal="center" vertical="center" wrapText="1"/>
    </xf>
    <xf numFmtId="0" fontId="46" fillId="0" borderId="18" xfId="43" applyFont="1" applyBorder="1" applyAlignment="1">
      <alignment horizontal="center" vertical="center" wrapText="1"/>
    </xf>
    <xf numFmtId="0" fontId="44" fillId="0" borderId="18" xfId="43" applyFont="1" applyBorder="1" applyAlignment="1">
      <alignment horizontal="center" vertical="center" wrapText="1"/>
    </xf>
    <xf numFmtId="0" fontId="40" fillId="0" borderId="18" xfId="43" applyFont="1" applyBorder="1" applyAlignment="1">
      <alignment horizontal="center" vertical="center"/>
    </xf>
    <xf numFmtId="181" fontId="40" fillId="0" borderId="60" xfId="43" applyNumberFormat="1" applyFont="1" applyBorder="1" applyAlignment="1">
      <alignment horizontal="center" vertical="center" wrapText="1" shrinkToFit="1"/>
    </xf>
    <xf numFmtId="181" fontId="45" fillId="0" borderId="62" xfId="43" applyNumberFormat="1" applyFont="1" applyBorder="1" applyAlignment="1">
      <alignment horizontal="center" vertical="center" wrapText="1" shrinkToFit="1"/>
    </xf>
    <xf numFmtId="0" fontId="51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181" fontId="6" fillId="0" borderId="2" xfId="33" applyNumberFormat="1" applyFont="1" applyFill="1" applyBorder="1" applyAlignment="1" applyProtection="1">
      <alignment horizontal="right" vertical="center" wrapText="1"/>
    </xf>
    <xf numFmtId="181" fontId="6" fillId="0" borderId="2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80" fontId="6" fillId="0" borderId="5" xfId="33" applyNumberFormat="1" applyFont="1" applyFill="1" applyBorder="1" applyAlignment="1" applyProtection="1">
      <alignment horizontal="right" vertical="center" wrapText="1"/>
    </xf>
    <xf numFmtId="180" fontId="6" fillId="0" borderId="2" xfId="0" applyNumberFormat="1" applyFont="1" applyBorder="1" applyAlignment="1">
      <alignment horizontal="righ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80" fontId="6" fillId="0" borderId="26" xfId="33" applyNumberFormat="1" applyFont="1" applyFill="1" applyBorder="1" applyAlignment="1" applyProtection="1">
      <alignment horizontal="right" vertical="center" wrapText="1"/>
    </xf>
    <xf numFmtId="0" fontId="6" fillId="4" borderId="8" xfId="0" applyFont="1" applyFill="1" applyBorder="1" applyAlignment="1">
      <alignment horizontal="center" vertical="center" wrapText="1"/>
    </xf>
    <xf numFmtId="180" fontId="6" fillId="0" borderId="14" xfId="33" applyNumberFormat="1" applyFont="1" applyFill="1" applyBorder="1" applyAlignment="1" applyProtection="1">
      <alignment horizontal="righ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34" borderId="5" xfId="0" applyFont="1" applyFill="1" applyBorder="1" applyAlignment="1">
      <alignment horizontal="justify" vertical="center" wrapText="1"/>
    </xf>
    <xf numFmtId="0" fontId="34" fillId="0" borderId="2" xfId="43" applyFont="1" applyBorder="1" applyAlignment="1">
      <alignment horizontal="center" vertical="center"/>
    </xf>
    <xf numFmtId="178" fontId="34" fillId="0" borderId="2" xfId="43" applyNumberFormat="1" applyFont="1" applyBorder="1" applyAlignment="1">
      <alignment horizontal="center" vertical="center"/>
    </xf>
    <xf numFmtId="181" fontId="34" fillId="0" borderId="12" xfId="43" applyNumberFormat="1" applyFont="1" applyBorder="1" applyAlignment="1">
      <alignment horizontal="right" vertical="center"/>
    </xf>
    <xf numFmtId="181" fontId="34" fillId="0" borderId="0" xfId="43" applyNumberFormat="1" applyFont="1">
      <alignment vertical="center"/>
    </xf>
    <xf numFmtId="0" fontId="34" fillId="0" borderId="2" xfId="0" applyFont="1" applyBorder="1" applyAlignment="1">
      <alignment horizontal="center" vertical="center"/>
    </xf>
    <xf numFmtId="179" fontId="34" fillId="0" borderId="12" xfId="0" applyNumberFormat="1" applyFont="1" applyBorder="1" applyAlignment="1">
      <alignment horizontal="right" vertical="center"/>
    </xf>
    <xf numFmtId="179" fontId="34" fillId="0" borderId="16" xfId="0" applyNumberFormat="1" applyFont="1" applyBorder="1" applyAlignment="1">
      <alignment horizontal="right" vertical="center"/>
    </xf>
    <xf numFmtId="0" fontId="34" fillId="0" borderId="2" xfId="0" applyFont="1" applyBorder="1" applyAlignment="1">
      <alignment horizontal="center" vertical="center" shrinkToFit="1"/>
    </xf>
    <xf numFmtId="0" fontId="34" fillId="0" borderId="2" xfId="43" applyFont="1" applyBorder="1" applyAlignment="1">
      <alignment horizontal="center" vertical="center" shrinkToFit="1"/>
    </xf>
    <xf numFmtId="180" fontId="34" fillId="0" borderId="2" xfId="43" applyNumberFormat="1" applyFont="1" applyBorder="1" applyAlignment="1">
      <alignment horizontal="right" vertical="center"/>
    </xf>
    <xf numFmtId="38" fontId="37" fillId="0" borderId="0" xfId="33" applyFont="1" applyAlignment="1">
      <alignment vertical="center"/>
    </xf>
    <xf numFmtId="179" fontId="37" fillId="0" borderId="18" xfId="0" applyNumberFormat="1" applyFont="1" applyBorder="1">
      <alignment vertical="center"/>
    </xf>
    <xf numFmtId="0" fontId="48" fillId="36" borderId="10" xfId="0" applyFont="1" applyFill="1" applyBorder="1" applyAlignment="1">
      <alignment vertical="center" wrapText="1"/>
    </xf>
    <xf numFmtId="0" fontId="54" fillId="36" borderId="0" xfId="0" applyFont="1" applyFill="1" applyAlignment="1">
      <alignment vertical="center" shrinkToFit="1"/>
    </xf>
    <xf numFmtId="0" fontId="54" fillId="36" borderId="0" xfId="0" applyFont="1" applyFill="1" applyAlignment="1">
      <alignment horizontal="left" vertical="center" shrinkToFit="1"/>
    </xf>
    <xf numFmtId="0" fontId="37" fillId="0" borderId="6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5" fillId="0" borderId="0" xfId="0" applyFont="1" applyAlignment="1">
      <alignment vertical="justify"/>
    </xf>
    <xf numFmtId="0" fontId="35" fillId="0" borderId="1" xfId="0" applyFont="1" applyBorder="1" applyAlignment="1">
      <alignment horizontal="left" vertical="center"/>
    </xf>
    <xf numFmtId="0" fontId="37" fillId="35" borderId="2" xfId="0" applyFont="1" applyFill="1" applyBorder="1" applyAlignment="1">
      <alignment horizontal="center" vertical="center"/>
    </xf>
    <xf numFmtId="0" fontId="37" fillId="35" borderId="2" xfId="0" applyFont="1" applyFill="1" applyBorder="1" applyAlignment="1">
      <alignment horizontal="center" vertical="center" wrapText="1"/>
    </xf>
    <xf numFmtId="0" fontId="37" fillId="35" borderId="6" xfId="0" applyFont="1" applyFill="1" applyBorder="1" applyAlignment="1">
      <alignment horizontal="center" vertical="center" wrapText="1"/>
    </xf>
    <xf numFmtId="0" fontId="37" fillId="35" borderId="21" xfId="0" applyFont="1" applyFill="1" applyBorder="1" applyAlignment="1">
      <alignment horizontal="center" vertical="center"/>
    </xf>
    <xf numFmtId="0" fontId="37" fillId="35" borderId="6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38" fontId="13" fillId="0" borderId="12" xfId="33" applyFont="1" applyBorder="1" applyAlignment="1" applyProtection="1">
      <alignment horizontal="center" vertical="center" shrinkToFit="1"/>
    </xf>
    <xf numFmtId="38" fontId="13" fillId="0" borderId="5" xfId="33" applyFont="1" applyBorder="1" applyAlignment="1" applyProtection="1">
      <alignment horizontal="center" vertical="center" shrinkToFit="1"/>
    </xf>
    <xf numFmtId="38" fontId="13" fillId="0" borderId="19" xfId="33" applyFont="1" applyBorder="1" applyAlignment="1" applyProtection="1">
      <alignment horizontal="center" vertical="center" shrinkToFit="1"/>
    </xf>
    <xf numFmtId="38" fontId="13" fillId="0" borderId="23" xfId="33" applyFont="1" applyBorder="1" applyAlignment="1" applyProtection="1">
      <alignment horizontal="center" vertical="center" shrinkToFit="1"/>
    </xf>
    <xf numFmtId="0" fontId="1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8" fontId="13" fillId="34" borderId="2" xfId="33" applyFont="1" applyFill="1" applyBorder="1" applyAlignment="1" applyProtection="1">
      <alignment horizontal="left" vertical="center" wrapText="1"/>
    </xf>
    <xf numFmtId="38" fontId="13" fillId="0" borderId="2" xfId="33" applyFont="1" applyBorder="1" applyAlignment="1" applyProtection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38" fontId="13" fillId="0" borderId="2" xfId="33" applyFont="1" applyBorder="1" applyAlignment="1" applyProtection="1">
      <alignment horizontal="center" vertical="center" shrinkToFit="1"/>
    </xf>
    <xf numFmtId="0" fontId="13" fillId="0" borderId="2" xfId="0" applyFont="1" applyBorder="1" applyAlignment="1">
      <alignment horizontal="left" vertical="center" wrapText="1"/>
    </xf>
    <xf numFmtId="0" fontId="13" fillId="3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shrinkToFit="1"/>
    </xf>
    <xf numFmtId="38" fontId="13" fillId="0" borderId="9" xfId="33" applyFont="1" applyBorder="1" applyAlignment="1" applyProtection="1">
      <alignment horizontal="center" vertical="center" shrinkToFit="1"/>
    </xf>
    <xf numFmtId="0" fontId="9" fillId="0" borderId="18" xfId="0" applyFont="1" applyBorder="1" applyAlignment="1">
      <alignment horizontal="left" vertical="center" wrapText="1"/>
    </xf>
    <xf numFmtId="38" fontId="13" fillId="34" borderId="2" xfId="33" applyFont="1" applyFill="1" applyBorder="1" applyAlignment="1" applyProtection="1">
      <alignment horizontal="right" vertical="center" wrapText="1"/>
    </xf>
    <xf numFmtId="0" fontId="13" fillId="0" borderId="16" xfId="0" applyFont="1" applyBorder="1" applyAlignment="1">
      <alignment horizontal="left" vertical="center" wrapText="1"/>
    </xf>
    <xf numFmtId="38" fontId="13" fillId="0" borderId="2" xfId="33" applyFont="1" applyBorder="1" applyAlignment="1" applyProtection="1">
      <alignment vertical="center" shrinkToFit="1"/>
    </xf>
    <xf numFmtId="0" fontId="13" fillId="0" borderId="2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38" fontId="13" fillId="0" borderId="14" xfId="33" applyFont="1" applyBorder="1" applyAlignment="1" applyProtection="1">
      <alignment horizontal="center" vertical="center" shrinkToFit="1"/>
    </xf>
    <xf numFmtId="38" fontId="13" fillId="0" borderId="7" xfId="33" applyFont="1" applyBorder="1" applyAlignment="1" applyProtection="1">
      <alignment horizontal="center" vertical="center" shrinkToFit="1"/>
    </xf>
    <xf numFmtId="0" fontId="37" fillId="35" borderId="2" xfId="43" applyFont="1" applyFill="1" applyBorder="1" applyAlignment="1">
      <alignment horizontal="center" vertical="center"/>
    </xf>
    <xf numFmtId="38" fontId="37" fillId="35" borderId="2" xfId="33" applyFont="1" applyFill="1" applyBorder="1" applyAlignment="1">
      <alignment horizontal="center" vertical="center"/>
    </xf>
    <xf numFmtId="0" fontId="37" fillId="35" borderId="6" xfId="43" applyFont="1" applyFill="1" applyBorder="1" applyAlignment="1">
      <alignment horizontal="center" vertical="center" wrapText="1"/>
    </xf>
    <xf numFmtId="0" fontId="37" fillId="35" borderId="21" xfId="43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3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34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181" fontId="40" fillId="0" borderId="61" xfId="43" applyNumberFormat="1" applyFont="1" applyBorder="1" applyAlignment="1">
      <alignment horizontal="center" vertical="center" shrinkToFit="1"/>
    </xf>
    <xf numFmtId="181" fontId="40" fillId="0" borderId="11" xfId="43" applyNumberFormat="1" applyFont="1" applyBorder="1" applyAlignment="1">
      <alignment horizontal="center" vertical="center" shrinkToFit="1"/>
    </xf>
    <xf numFmtId="0" fontId="40" fillId="36" borderId="0" xfId="43" applyFont="1" applyFill="1" applyAlignment="1" applyProtection="1">
      <alignment horizontal="left" vertical="top" wrapText="1"/>
      <protection locked="0"/>
    </xf>
    <xf numFmtId="181" fontId="40" fillId="39" borderId="58" xfId="43" applyNumberFormat="1" applyFont="1" applyFill="1" applyBorder="1" applyAlignment="1">
      <alignment horizontal="center" vertical="center" shrinkToFit="1"/>
    </xf>
    <xf numFmtId="181" fontId="40" fillId="39" borderId="59" xfId="43" applyNumberFormat="1" applyFont="1" applyFill="1" applyBorder="1" applyAlignment="1">
      <alignment horizontal="center" vertical="center" shrinkToFit="1"/>
    </xf>
    <xf numFmtId="181" fontId="40" fillId="39" borderId="15" xfId="43" applyNumberFormat="1" applyFont="1" applyFill="1" applyBorder="1" applyAlignment="1">
      <alignment horizontal="center" vertical="center" shrinkToFit="1"/>
    </xf>
    <xf numFmtId="181" fontId="40" fillId="39" borderId="1" xfId="43" applyNumberFormat="1" applyFont="1" applyFill="1" applyBorder="1" applyAlignment="1">
      <alignment horizontal="center" vertical="center" shrinkToFit="1"/>
    </xf>
    <xf numFmtId="181" fontId="40" fillId="0" borderId="59" xfId="43" applyNumberFormat="1" applyFont="1" applyBorder="1" applyAlignment="1">
      <alignment horizontal="center" vertical="center" shrinkToFit="1"/>
    </xf>
    <xf numFmtId="181" fontId="40" fillId="0" borderId="1" xfId="43" applyNumberFormat="1" applyFont="1" applyBorder="1" applyAlignment="1">
      <alignment horizontal="center" vertical="center" shrinkToFit="1"/>
    </xf>
    <xf numFmtId="181" fontId="40" fillId="37" borderId="59" xfId="43" applyNumberFormat="1" applyFont="1" applyFill="1" applyBorder="1" applyAlignment="1">
      <alignment horizontal="center" vertical="center" shrinkToFit="1"/>
    </xf>
    <xf numFmtId="181" fontId="40" fillId="37" borderId="1" xfId="43" applyNumberFormat="1" applyFont="1" applyFill="1" applyBorder="1" applyAlignment="1">
      <alignment horizontal="center" vertical="center" shrinkToFit="1"/>
    </xf>
    <xf numFmtId="181" fontId="40" fillId="0" borderId="59" xfId="43" quotePrefix="1" applyNumberFormat="1" applyFont="1" applyBorder="1" applyAlignment="1">
      <alignment horizontal="center" vertical="center" shrinkToFit="1"/>
    </xf>
    <xf numFmtId="181" fontId="40" fillId="0" borderId="1" xfId="43" quotePrefix="1" applyNumberFormat="1" applyFont="1" applyBorder="1" applyAlignment="1">
      <alignment horizontal="center" vertical="center" shrinkToFit="1"/>
    </xf>
    <xf numFmtId="181" fontId="40" fillId="41" borderId="59" xfId="43" applyNumberFormat="1" applyFont="1" applyFill="1" applyBorder="1" applyAlignment="1">
      <alignment horizontal="center" vertical="center" shrinkToFit="1"/>
    </xf>
    <xf numFmtId="181" fontId="40" fillId="41" borderId="1" xfId="43" applyNumberFormat="1" applyFont="1" applyFill="1" applyBorder="1" applyAlignment="1">
      <alignment horizontal="center" vertical="center" shrinkToFit="1"/>
    </xf>
    <xf numFmtId="0" fontId="40" fillId="0" borderId="0" xfId="43" applyFont="1" applyAlignment="1" applyProtection="1">
      <alignment horizontal="left" vertical="center"/>
      <protection locked="0"/>
    </xf>
    <xf numFmtId="181" fontId="40" fillId="38" borderId="59" xfId="43" applyNumberFormat="1" applyFont="1" applyFill="1" applyBorder="1" applyAlignment="1">
      <alignment horizontal="center" vertical="center" shrinkToFit="1"/>
    </xf>
    <xf numFmtId="181" fontId="40" fillId="38" borderId="1" xfId="43" applyNumberFormat="1" applyFont="1" applyFill="1" applyBorder="1" applyAlignment="1">
      <alignment horizontal="center" vertical="center" shrinkToFit="1"/>
    </xf>
    <xf numFmtId="0" fontId="40" fillId="0" borderId="59" xfId="43" applyFont="1" applyBorder="1" applyAlignment="1">
      <alignment horizontal="center" vertical="center" shrinkToFit="1"/>
    </xf>
    <xf numFmtId="0" fontId="40" fillId="0" borderId="1" xfId="43" applyFont="1" applyBorder="1" applyAlignment="1">
      <alignment horizontal="center" vertical="center" shrinkToFit="1"/>
    </xf>
    <xf numFmtId="0" fontId="45" fillId="0" borderId="56" xfId="43" applyFont="1" applyBorder="1" applyAlignment="1">
      <alignment horizontal="center" vertical="center" wrapText="1"/>
    </xf>
    <xf numFmtId="0" fontId="45" fillId="0" borderId="57" xfId="43" applyFont="1" applyBorder="1" applyAlignment="1">
      <alignment horizontal="center" vertical="center" wrapText="1"/>
    </xf>
    <xf numFmtId="0" fontId="40" fillId="0" borderId="57" xfId="43" applyFont="1" applyBorder="1" applyAlignment="1">
      <alignment horizontal="center" vertical="center"/>
    </xf>
    <xf numFmtId="0" fontId="40" fillId="0" borderId="48" xfId="43" applyFont="1" applyBorder="1" applyAlignment="1">
      <alignment horizontal="center" vertical="center"/>
    </xf>
    <xf numFmtId="0" fontId="40" fillId="0" borderId="19" xfId="43" applyFont="1" applyBorder="1" applyAlignment="1">
      <alignment horizontal="distributed" vertical="center" wrapText="1" indent="1"/>
    </xf>
    <xf numFmtId="0" fontId="40" fillId="0" borderId="51" xfId="43" applyFont="1" applyBorder="1" applyAlignment="1">
      <alignment horizontal="distributed" vertical="center" indent="1"/>
    </xf>
    <xf numFmtId="0" fontId="40" fillId="0" borderId="23" xfId="43" applyFont="1" applyBorder="1" applyAlignment="1">
      <alignment horizontal="distributed" vertical="center" indent="1"/>
    </xf>
    <xf numFmtId="0" fontId="40" fillId="0" borderId="53" xfId="43" applyFont="1" applyBorder="1" applyAlignment="1">
      <alignment horizontal="distributed" vertical="center" indent="1"/>
    </xf>
    <xf numFmtId="0" fontId="40" fillId="0" borderId="54" xfId="43" applyFont="1" applyBorder="1" applyAlignment="1">
      <alignment horizontal="distributed" vertical="center" indent="1"/>
    </xf>
    <xf numFmtId="0" fontId="40" fillId="0" borderId="55" xfId="43" applyFont="1" applyBorder="1" applyAlignment="1">
      <alignment horizontal="distributed" vertical="center" indent="1"/>
    </xf>
    <xf numFmtId="0" fontId="44" fillId="0" borderId="53" xfId="43" applyFont="1" applyBorder="1" applyAlignment="1">
      <alignment horizontal="left" vertical="center" wrapText="1"/>
    </xf>
    <xf numFmtId="0" fontId="44" fillId="0" borderId="54" xfId="43" applyFont="1" applyBorder="1" applyAlignment="1">
      <alignment horizontal="left" vertical="center" wrapText="1"/>
    </xf>
    <xf numFmtId="0" fontId="44" fillId="0" borderId="55" xfId="43" applyFont="1" applyBorder="1" applyAlignment="1">
      <alignment horizontal="left" vertical="center" wrapText="1"/>
    </xf>
    <xf numFmtId="0" fontId="40" fillId="0" borderId="15" xfId="43" applyFont="1" applyBorder="1" applyAlignment="1">
      <alignment horizontal="distributed" vertical="center" indent="2"/>
    </xf>
    <xf numFmtId="0" fontId="40" fillId="0" borderId="1" xfId="43" applyFont="1" applyBorder="1" applyAlignment="1">
      <alignment horizontal="distributed" vertical="center" indent="2"/>
    </xf>
    <xf numFmtId="0" fontId="40" fillId="0" borderId="46" xfId="43" applyFont="1" applyBorder="1" applyAlignment="1">
      <alignment horizontal="distributed" vertical="center" indent="2"/>
    </xf>
    <xf numFmtId="0" fontId="40" fillId="0" borderId="21" xfId="43" applyFont="1" applyBorder="1" applyAlignment="1">
      <alignment horizontal="center" vertical="center"/>
    </xf>
    <xf numFmtId="179" fontId="40" fillId="0" borderId="19" xfId="43" applyNumberFormat="1" applyFont="1" applyBorder="1" applyAlignment="1">
      <alignment horizontal="right" vertical="center"/>
    </xf>
    <xf numFmtId="179" fontId="40" fillId="0" borderId="23" xfId="43" applyNumberFormat="1" applyFont="1" applyBorder="1" applyAlignment="1">
      <alignment horizontal="right" vertical="center"/>
    </xf>
    <xf numFmtId="181" fontId="40" fillId="0" borderId="19" xfId="43" applyNumberFormat="1" applyFont="1" applyBorder="1" applyAlignment="1">
      <alignment horizontal="right" vertical="center"/>
    </xf>
    <xf numFmtId="181" fontId="40" fillId="0" borderId="23" xfId="43" applyNumberFormat="1" applyFont="1" applyBorder="1" applyAlignment="1">
      <alignment horizontal="right" vertical="center"/>
    </xf>
    <xf numFmtId="182" fontId="40" fillId="39" borderId="42" xfId="43" applyNumberFormat="1" applyFont="1" applyFill="1" applyBorder="1">
      <alignment vertical="center"/>
    </xf>
    <xf numFmtId="182" fontId="40" fillId="39" borderId="44" xfId="43" applyNumberFormat="1" applyFont="1" applyFill="1" applyBorder="1">
      <alignment vertical="center"/>
    </xf>
    <xf numFmtId="0" fontId="40" fillId="0" borderId="19" xfId="43" applyFont="1" applyBorder="1" applyAlignment="1">
      <alignment horizontal="distributed" vertical="center" indent="1"/>
    </xf>
    <xf numFmtId="0" fontId="44" fillId="0" borderId="19" xfId="43" applyFont="1" applyBorder="1" applyAlignment="1">
      <alignment horizontal="left" vertical="center" wrapText="1"/>
    </xf>
    <xf numFmtId="0" fontId="44" fillId="0" borderId="51" xfId="43" applyFont="1" applyBorder="1" applyAlignment="1">
      <alignment horizontal="left" vertical="center" wrapText="1"/>
    </xf>
    <xf numFmtId="0" fontId="44" fillId="0" borderId="23" xfId="43" applyFont="1" applyBorder="1" applyAlignment="1">
      <alignment horizontal="left" vertical="center" wrapText="1"/>
    </xf>
    <xf numFmtId="179" fontId="40" fillId="0" borderId="37" xfId="43" applyNumberFormat="1" applyFont="1" applyBorder="1" applyAlignment="1">
      <alignment horizontal="right" vertical="center"/>
    </xf>
    <xf numFmtId="179" fontId="40" fillId="0" borderId="69" xfId="43" applyNumberFormat="1" applyFont="1" applyBorder="1" applyAlignment="1">
      <alignment horizontal="right" vertical="center"/>
    </xf>
    <xf numFmtId="0" fontId="40" fillId="0" borderId="12" xfId="43" applyFont="1" applyBorder="1" applyAlignment="1">
      <alignment horizontal="distributed" vertical="center" indent="2"/>
    </xf>
    <xf numFmtId="0" fontId="40" fillId="0" borderId="17" xfId="43" applyFont="1" applyBorder="1" applyAlignment="1">
      <alignment horizontal="distributed" vertical="center" indent="2"/>
    </xf>
    <xf numFmtId="0" fontId="40" fillId="0" borderId="5" xfId="43" applyFont="1" applyBorder="1" applyAlignment="1">
      <alignment horizontal="distributed" vertical="center" indent="2"/>
    </xf>
    <xf numFmtId="0" fontId="40" fillId="0" borderId="16" xfId="43" applyFont="1" applyBorder="1" applyAlignment="1">
      <alignment horizontal="distributed" vertical="center" indent="2"/>
    </xf>
    <xf numFmtId="0" fontId="40" fillId="0" borderId="18" xfId="43" applyFont="1" applyBorder="1" applyAlignment="1">
      <alignment horizontal="distributed" vertical="center" indent="2"/>
    </xf>
    <xf numFmtId="0" fontId="40" fillId="0" borderId="48" xfId="43" applyFont="1" applyBorder="1" applyAlignment="1">
      <alignment horizontal="distributed" vertical="center" indent="2"/>
    </xf>
    <xf numFmtId="0" fontId="40" fillId="0" borderId="49" xfId="43" applyFont="1" applyBorder="1" applyAlignment="1">
      <alignment horizontal="distributed" vertical="center" indent="1"/>
    </xf>
    <xf numFmtId="0" fontId="40" fillId="0" borderId="50" xfId="43" applyFont="1" applyBorder="1" applyAlignment="1">
      <alignment horizontal="distributed" vertical="center" indent="1"/>
    </xf>
    <xf numFmtId="0" fontId="40" fillId="0" borderId="22" xfId="43" applyFont="1" applyBorder="1" applyAlignment="1">
      <alignment horizontal="distributed" vertical="center" indent="1"/>
    </xf>
    <xf numFmtId="179" fontId="40" fillId="0" borderId="42" xfId="43" applyNumberFormat="1" applyFont="1" applyBorder="1">
      <alignment vertical="center"/>
    </xf>
    <xf numFmtId="179" fontId="40" fillId="0" borderId="44" xfId="43" applyNumberFormat="1" applyFont="1" applyBorder="1">
      <alignment vertical="center"/>
    </xf>
    <xf numFmtId="179" fontId="40" fillId="0" borderId="12" xfId="43" applyNumberFormat="1" applyFont="1" applyBorder="1" applyAlignment="1">
      <alignment horizontal="right" vertical="center"/>
    </xf>
    <xf numFmtId="179" fontId="40" fillId="0" borderId="5" xfId="43" applyNumberFormat="1" applyFont="1" applyBorder="1" applyAlignment="1">
      <alignment horizontal="right" vertical="center"/>
    </xf>
    <xf numFmtId="181" fontId="40" fillId="0" borderId="42" xfId="43" applyNumberFormat="1" applyFont="1" applyBorder="1" applyAlignment="1">
      <alignment horizontal="right" vertical="center"/>
    </xf>
    <xf numFmtId="181" fontId="40" fillId="0" borderId="44" xfId="43" applyNumberFormat="1" applyFont="1" applyBorder="1" applyAlignment="1">
      <alignment horizontal="right" vertical="center"/>
    </xf>
    <xf numFmtId="0" fontId="40" fillId="0" borderId="39" xfId="43" applyFont="1" applyBorder="1" applyAlignment="1">
      <alignment horizontal="distributed" vertical="center" indent="2"/>
    </xf>
    <xf numFmtId="0" fontId="40" fillId="0" borderId="40" xfId="43" applyFont="1" applyBorder="1" applyAlignment="1">
      <alignment horizontal="distributed" vertical="center" indent="2"/>
    </xf>
    <xf numFmtId="0" fontId="40" fillId="0" borderId="41" xfId="43" applyFont="1" applyBorder="1" applyAlignment="1">
      <alignment horizontal="distributed" vertical="center" indent="2"/>
    </xf>
    <xf numFmtId="0" fontId="40" fillId="0" borderId="39" xfId="43" applyFont="1" applyBorder="1" applyAlignment="1">
      <alignment horizontal="center" vertical="center" wrapText="1"/>
    </xf>
    <xf numFmtId="0" fontId="40" fillId="0" borderId="41" xfId="43" applyFont="1" applyBorder="1" applyAlignment="1">
      <alignment horizontal="center" vertical="center"/>
    </xf>
    <xf numFmtId="0" fontId="40" fillId="0" borderId="41" xfId="43" applyFont="1" applyBorder="1" applyAlignment="1">
      <alignment horizontal="center" vertical="center" wrapText="1"/>
    </xf>
    <xf numFmtId="0" fontId="40" fillId="0" borderId="47" xfId="43" applyFont="1" applyBorder="1" applyAlignment="1">
      <alignment horizontal="center" vertical="center"/>
    </xf>
    <xf numFmtId="0" fontId="40" fillId="0" borderId="15" xfId="43" applyFont="1" applyBorder="1" applyAlignment="1">
      <alignment horizontal="center" vertical="center" wrapText="1"/>
    </xf>
    <xf numFmtId="0" fontId="40" fillId="0" borderId="1" xfId="43" applyFont="1" applyBorder="1" applyAlignment="1">
      <alignment horizontal="center" vertical="center" wrapText="1"/>
    </xf>
    <xf numFmtId="0" fontId="40" fillId="0" borderId="46" xfId="43" applyFont="1" applyBorder="1" applyAlignment="1">
      <alignment horizontal="center" vertical="center" wrapText="1"/>
    </xf>
    <xf numFmtId="0" fontId="42" fillId="0" borderId="0" xfId="43" applyFont="1" applyAlignment="1">
      <alignment horizontal="center" vertical="center"/>
    </xf>
    <xf numFmtId="0" fontId="40" fillId="0" borderId="6" xfId="43" applyFont="1" applyBorder="1" applyAlignment="1">
      <alignment horizontal="center" vertical="center"/>
    </xf>
    <xf numFmtId="0" fontId="40" fillId="0" borderId="42" xfId="43" applyFont="1" applyBorder="1" applyAlignment="1">
      <alignment horizontal="distributed" vertical="center" indent="2"/>
    </xf>
    <xf numFmtId="0" fontId="40" fillId="0" borderId="43" xfId="43" applyFont="1" applyBorder="1" applyAlignment="1">
      <alignment horizontal="distributed" vertical="center" indent="2"/>
    </xf>
    <xf numFmtId="0" fontId="40" fillId="0" borderId="44" xfId="43" applyFont="1" applyBorder="1" applyAlignment="1">
      <alignment horizontal="distributed" vertical="center" indent="2"/>
    </xf>
    <xf numFmtId="0" fontId="40" fillId="0" borderId="42" xfId="43" applyFont="1" applyBorder="1">
      <alignment vertical="center"/>
    </xf>
    <xf numFmtId="0" fontId="40" fillId="0" borderId="43" xfId="43" applyFont="1" applyBorder="1">
      <alignment vertical="center"/>
    </xf>
    <xf numFmtId="0" fontId="40" fillId="0" borderId="44" xfId="43" applyFont="1" applyBorder="1">
      <alignment vertical="center"/>
    </xf>
    <xf numFmtId="0" fontId="40" fillId="0" borderId="45" xfId="43" applyFont="1" applyBorder="1" applyAlignment="1">
      <alignment horizontal="center" vertical="center"/>
    </xf>
    <xf numFmtId="0" fontId="40" fillId="0" borderId="12" xfId="43" applyFont="1" applyBorder="1">
      <alignment vertical="center"/>
    </xf>
    <xf numFmtId="0" fontId="40" fillId="0" borderId="17" xfId="43" applyFont="1" applyBorder="1">
      <alignment vertical="center"/>
    </xf>
    <xf numFmtId="0" fontId="40" fillId="0" borderId="5" xfId="43" applyFont="1" applyBorder="1">
      <alignment vertical="center"/>
    </xf>
    <xf numFmtId="0" fontId="40" fillId="0" borderId="2" xfId="43" applyFont="1" applyBorder="1" applyAlignment="1">
      <alignment horizontal="center" vertical="center"/>
    </xf>
    <xf numFmtId="0" fontId="40" fillId="0" borderId="2" xfId="43" applyFont="1" applyBorder="1" applyAlignment="1">
      <alignment horizontal="left" vertical="center"/>
    </xf>
    <xf numFmtId="0" fontId="40" fillId="0" borderId="2" xfId="43" applyFont="1" applyBorder="1" applyAlignment="1">
      <alignment horizontal="left" vertical="center" wrapText="1"/>
    </xf>
    <xf numFmtId="0" fontId="40" fillId="0" borderId="39" xfId="43" applyFont="1" applyBorder="1">
      <alignment vertical="center"/>
    </xf>
    <xf numFmtId="0" fontId="40" fillId="0" borderId="40" xfId="43" applyFont="1" applyBorder="1">
      <alignment vertical="center"/>
    </xf>
    <xf numFmtId="0" fontId="40" fillId="0" borderId="41" xfId="43" applyFont="1" applyBorder="1">
      <alignment vertical="center"/>
    </xf>
    <xf numFmtId="182" fontId="40" fillId="0" borderId="12" xfId="43" applyNumberFormat="1" applyFont="1" applyBorder="1" applyAlignment="1">
      <alignment horizontal="right" vertical="center"/>
    </xf>
    <xf numFmtId="182" fontId="40" fillId="0" borderId="5" xfId="43" applyNumberFormat="1" applyFont="1" applyBorder="1" applyAlignment="1">
      <alignment horizontal="right" vertical="center"/>
    </xf>
    <xf numFmtId="0" fontId="40" fillId="0" borderId="39" xfId="43" applyFont="1" applyBorder="1" applyAlignment="1">
      <alignment horizontal="left" vertical="center"/>
    </xf>
    <xf numFmtId="0" fontId="40" fillId="0" borderId="40" xfId="43" applyFont="1" applyBorder="1" applyAlignment="1">
      <alignment horizontal="left" vertical="center"/>
    </xf>
    <xf numFmtId="0" fontId="40" fillId="0" borderId="41" xfId="43" applyFont="1" applyBorder="1" applyAlignment="1">
      <alignment horizontal="left" vertical="center"/>
    </xf>
    <xf numFmtId="182" fontId="40" fillId="0" borderId="42" xfId="43" applyNumberFormat="1" applyFont="1" applyBorder="1" applyAlignment="1">
      <alignment horizontal="right" vertical="center"/>
    </xf>
    <xf numFmtId="182" fontId="40" fillId="0" borderId="44" xfId="43" applyNumberFormat="1" applyFont="1" applyBorder="1" applyAlignment="1">
      <alignment horizontal="right" vertical="center"/>
    </xf>
    <xf numFmtId="182" fontId="40" fillId="0" borderId="70" xfId="43" applyNumberFormat="1" applyFont="1" applyBorder="1" applyAlignment="1">
      <alignment horizontal="right" vertical="center"/>
    </xf>
    <xf numFmtId="182" fontId="40" fillId="0" borderId="71" xfId="43" applyNumberFormat="1" applyFont="1" applyBorder="1" applyAlignment="1">
      <alignment horizontal="right" vertical="center"/>
    </xf>
    <xf numFmtId="179" fontId="40" fillId="0" borderId="42" xfId="43" applyNumberFormat="1" applyFont="1" applyBorder="1" applyAlignment="1">
      <alignment horizontal="right" vertical="center"/>
    </xf>
    <xf numFmtId="179" fontId="40" fillId="0" borderId="44" xfId="43" applyNumberFormat="1" applyFont="1" applyBorder="1" applyAlignment="1">
      <alignment horizontal="right" vertical="center"/>
    </xf>
    <xf numFmtId="182" fontId="40" fillId="37" borderId="42" xfId="43" applyNumberFormat="1" applyFont="1" applyFill="1" applyBorder="1">
      <alignment vertical="center"/>
    </xf>
    <xf numFmtId="182" fontId="40" fillId="37" borderId="44" xfId="43" applyNumberFormat="1" applyFont="1" applyFill="1" applyBorder="1">
      <alignment vertical="center"/>
    </xf>
    <xf numFmtId="181" fontId="40" fillId="0" borderId="49" xfId="43" applyNumberFormat="1" applyFont="1" applyBorder="1" applyAlignment="1">
      <alignment horizontal="right" vertical="center"/>
    </xf>
    <xf numFmtId="181" fontId="40" fillId="0" borderId="22" xfId="43" applyNumberFormat="1" applyFont="1" applyBorder="1" applyAlignment="1">
      <alignment horizontal="right" vertical="center"/>
    </xf>
    <xf numFmtId="0" fontId="40" fillId="0" borderId="12" xfId="43" applyFont="1" applyBorder="1" applyAlignment="1">
      <alignment horizontal="center" vertical="center" wrapText="1"/>
    </xf>
    <xf numFmtId="0" fontId="40" fillId="0" borderId="17" xfId="43" applyFont="1" applyBorder="1" applyAlignment="1">
      <alignment horizontal="center" vertical="center" wrapText="1"/>
    </xf>
    <xf numFmtId="0" fontId="40" fillId="0" borderId="5" xfId="43" applyFont="1" applyBorder="1" applyAlignment="1">
      <alignment horizontal="center" vertical="center" wrapText="1"/>
    </xf>
    <xf numFmtId="0" fontId="40" fillId="0" borderId="49" xfId="43" applyFont="1" applyBorder="1" applyAlignment="1">
      <alignment horizontal="left" vertical="center" wrapText="1"/>
    </xf>
    <xf numFmtId="0" fontId="40" fillId="0" borderId="50" xfId="43" applyFont="1" applyBorder="1" applyAlignment="1">
      <alignment horizontal="left" vertical="center" wrapText="1"/>
    </xf>
    <xf numFmtId="0" fontId="40" fillId="0" borderId="22" xfId="43" applyFont="1" applyBorder="1" applyAlignment="1">
      <alignment horizontal="left" vertical="center" wrapText="1"/>
    </xf>
    <xf numFmtId="182" fontId="40" fillId="38" borderId="42" xfId="43" applyNumberFormat="1" applyFont="1" applyFill="1" applyBorder="1" applyAlignment="1">
      <alignment horizontal="right" vertical="center"/>
    </xf>
    <xf numFmtId="182" fontId="40" fillId="38" borderId="44" xfId="43" applyNumberFormat="1" applyFont="1" applyFill="1" applyBorder="1" applyAlignment="1">
      <alignment horizontal="right" vertical="center"/>
    </xf>
    <xf numFmtId="182" fontId="40" fillId="41" borderId="42" xfId="43" applyNumberFormat="1" applyFont="1" applyFill="1" applyBorder="1">
      <alignment vertical="center"/>
    </xf>
    <xf numFmtId="182" fontId="40" fillId="41" borderId="44" xfId="43" applyNumberFormat="1" applyFont="1" applyFill="1" applyBorder="1">
      <alignment vertical="center"/>
    </xf>
    <xf numFmtId="182" fontId="40" fillId="0" borderId="42" xfId="43" applyNumberFormat="1" applyFont="1" applyBorder="1">
      <alignment vertical="center"/>
    </xf>
    <xf numFmtId="182" fontId="40" fillId="0" borderId="44" xfId="43" applyNumberFormat="1" applyFont="1" applyBorder="1">
      <alignment vertical="center"/>
    </xf>
    <xf numFmtId="181" fontId="40" fillId="0" borderId="12" xfId="43" applyNumberFormat="1" applyFont="1" applyBorder="1" applyAlignment="1">
      <alignment horizontal="right" vertical="center"/>
    </xf>
    <xf numFmtId="181" fontId="40" fillId="0" borderId="5" xfId="43" applyNumberFormat="1" applyFont="1" applyBorder="1" applyAlignment="1">
      <alignment horizontal="right" vertical="center"/>
    </xf>
    <xf numFmtId="179" fontId="40" fillId="0" borderId="16" xfId="43" applyNumberFormat="1" applyFont="1" applyBorder="1" applyAlignment="1">
      <alignment horizontal="right" vertical="center"/>
    </xf>
    <xf numFmtId="179" fontId="40" fillId="0" borderId="48" xfId="43" applyNumberFormat="1" applyFont="1" applyBorder="1" applyAlignment="1">
      <alignment horizontal="right" vertical="center"/>
    </xf>
    <xf numFmtId="179" fontId="40" fillId="0" borderId="53" xfId="43" applyNumberFormat="1" applyFont="1" applyBorder="1" applyAlignment="1">
      <alignment horizontal="right" vertical="center"/>
    </xf>
    <xf numFmtId="179" fontId="40" fillId="0" borderId="55" xfId="43" applyNumberFormat="1" applyFont="1" applyBorder="1" applyAlignment="1">
      <alignment horizontal="right" vertical="center"/>
    </xf>
    <xf numFmtId="181" fontId="40" fillId="0" borderId="53" xfId="43" applyNumberFormat="1" applyFont="1" applyBorder="1" applyAlignment="1">
      <alignment horizontal="right" vertical="center"/>
    </xf>
    <xf numFmtId="181" fontId="40" fillId="0" borderId="55" xfId="43" applyNumberFormat="1" applyFont="1" applyBorder="1" applyAlignment="1">
      <alignment horizontal="right" vertical="center"/>
    </xf>
    <xf numFmtId="179" fontId="40" fillId="0" borderId="39" xfId="43" applyNumberFormat="1" applyFont="1" applyBorder="1" applyAlignment="1">
      <alignment horizontal="right" vertical="center"/>
    </xf>
    <xf numFmtId="179" fontId="40" fillId="0" borderId="41" xfId="43" applyNumberFormat="1" applyFont="1" applyBorder="1" applyAlignment="1">
      <alignment horizontal="right" vertical="center"/>
    </xf>
    <xf numFmtId="182" fontId="40" fillId="0" borderId="39" xfId="43" applyNumberFormat="1" applyFont="1" applyBorder="1" applyAlignment="1">
      <alignment horizontal="right" vertical="center"/>
    </xf>
    <xf numFmtId="182" fontId="40" fillId="0" borderId="41" xfId="43" applyNumberFormat="1" applyFont="1" applyBorder="1" applyAlignment="1">
      <alignment horizontal="right" vertical="center"/>
    </xf>
    <xf numFmtId="0" fontId="40" fillId="0" borderId="16" xfId="44" applyFont="1" applyBorder="1" applyAlignment="1">
      <alignment horizontal="center" vertical="center"/>
    </xf>
    <xf numFmtId="0" fontId="40" fillId="0" borderId="18" xfId="44" applyFont="1" applyBorder="1" applyAlignment="1">
      <alignment horizontal="center" vertical="center"/>
    </xf>
    <xf numFmtId="0" fontId="40" fillId="0" borderId="48" xfId="44" applyFont="1" applyBorder="1" applyAlignment="1">
      <alignment horizontal="center" vertical="center"/>
    </xf>
    <xf numFmtId="0" fontId="40" fillId="0" borderId="15" xfId="44" applyFont="1" applyBorder="1" applyAlignment="1">
      <alignment horizontal="center" vertical="center"/>
    </xf>
    <xf numFmtId="0" fontId="40" fillId="0" borderId="1" xfId="44" applyFont="1" applyBorder="1" applyAlignment="1">
      <alignment horizontal="center" vertical="center"/>
    </xf>
    <xf numFmtId="0" fontId="40" fillId="0" borderId="46" xfId="44" applyFont="1" applyBorder="1" applyAlignment="1">
      <alignment horizontal="center" vertical="center"/>
    </xf>
    <xf numFmtId="0" fontId="40" fillId="0" borderId="0" xfId="44" applyFont="1" applyAlignment="1">
      <alignment horizontal="left" vertical="center" shrinkToFit="1"/>
    </xf>
    <xf numFmtId="0" fontId="40" fillId="0" borderId="15" xfId="44" applyFont="1" applyBorder="1" applyAlignment="1">
      <alignment horizontal="distributed" vertical="center" indent="2"/>
    </xf>
    <xf numFmtId="0" fontId="40" fillId="0" borderId="1" xfId="44" applyFont="1" applyBorder="1" applyAlignment="1">
      <alignment horizontal="distributed" vertical="center" indent="2"/>
    </xf>
    <xf numFmtId="0" fontId="40" fillId="0" borderId="46" xfId="44" applyFont="1" applyBorder="1" applyAlignment="1">
      <alignment horizontal="distributed" vertical="center" indent="2"/>
    </xf>
    <xf numFmtId="0" fontId="40" fillId="40" borderId="46" xfId="44" applyFont="1" applyFill="1" applyBorder="1" applyAlignment="1">
      <alignment horizontal="center" vertical="center"/>
    </xf>
    <xf numFmtId="0" fontId="40" fillId="40" borderId="21" xfId="44" applyFont="1" applyFill="1" applyBorder="1" applyAlignment="1">
      <alignment horizontal="center" vertical="center"/>
    </xf>
    <xf numFmtId="0" fontId="44" fillId="0" borderId="12" xfId="44" applyFont="1" applyBorder="1" applyAlignment="1">
      <alignment horizontal="distributed" vertical="center" indent="2"/>
    </xf>
    <xf numFmtId="0" fontId="44" fillId="0" borderId="17" xfId="44" applyFont="1" applyBorder="1" applyAlignment="1">
      <alignment horizontal="distributed" vertical="center" indent="2"/>
    </xf>
    <xf numFmtId="0" fontId="44" fillId="0" borderId="5" xfId="44" applyFont="1" applyBorder="1" applyAlignment="1">
      <alignment horizontal="distributed" vertical="center" indent="2"/>
    </xf>
    <xf numFmtId="0" fontId="40" fillId="40" borderId="17" xfId="44" applyFont="1" applyFill="1" applyBorder="1" applyAlignment="1">
      <alignment horizontal="center" vertical="center"/>
    </xf>
    <xf numFmtId="0" fontId="40" fillId="40" borderId="5" xfId="44" applyFont="1" applyFill="1" applyBorder="1" applyAlignment="1">
      <alignment horizontal="center" vertical="center"/>
    </xf>
    <xf numFmtId="0" fontId="40" fillId="0" borderId="1" xfId="44" applyFont="1" applyBorder="1" applyAlignment="1">
      <alignment horizontal="left" vertical="center"/>
    </xf>
    <xf numFmtId="0" fontId="40" fillId="0" borderId="2" xfId="44" applyFont="1" applyBorder="1" applyAlignment="1">
      <alignment horizontal="distributed" vertical="center" indent="2"/>
    </xf>
    <xf numFmtId="0" fontId="40" fillId="0" borderId="2" xfId="44" applyFont="1" applyBorder="1" applyAlignment="1">
      <alignment horizontal="center" vertical="center" wrapText="1"/>
    </xf>
    <xf numFmtId="0" fontId="40" fillId="0" borderId="2" xfId="44" applyFont="1" applyBorder="1" applyAlignment="1">
      <alignment horizontal="center" vertical="center"/>
    </xf>
    <xf numFmtId="0" fontId="40" fillId="0" borderId="2" xfId="44" applyFont="1" applyBorder="1" applyAlignment="1" applyProtection="1">
      <alignment horizontal="center" vertical="center"/>
      <protection locked="0"/>
    </xf>
    <xf numFmtId="0" fontId="40" fillId="0" borderId="6" xfId="44" applyFont="1" applyBorder="1" applyAlignment="1">
      <alignment horizontal="center" vertical="center" wrapText="1"/>
    </xf>
    <xf numFmtId="0" fontId="40" fillId="0" borderId="26" xfId="44" applyFont="1" applyBorder="1" applyAlignment="1">
      <alignment horizontal="center" vertical="center" wrapText="1"/>
    </xf>
    <xf numFmtId="0" fontId="40" fillId="0" borderId="12" xfId="44" applyFont="1" applyBorder="1" applyAlignment="1">
      <alignment horizontal="distributed" vertical="center" indent="2"/>
    </xf>
    <xf numFmtId="0" fontId="40" fillId="0" borderId="17" xfId="44" applyFont="1" applyBorder="1" applyAlignment="1">
      <alignment horizontal="distributed" vertical="center" indent="2"/>
    </xf>
    <xf numFmtId="0" fontId="40" fillId="0" borderId="5" xfId="44" applyFont="1" applyBorder="1" applyAlignment="1">
      <alignment horizontal="distributed" vertical="center" indent="2"/>
    </xf>
    <xf numFmtId="0" fontId="40" fillId="40" borderId="2" xfId="44" applyFont="1" applyFill="1" applyBorder="1" applyAlignment="1">
      <alignment horizontal="center" vertical="center"/>
    </xf>
    <xf numFmtId="0" fontId="40" fillId="0" borderId="15" xfId="44" applyFont="1" applyBorder="1" applyAlignment="1">
      <alignment horizontal="distributed" vertical="center"/>
    </xf>
    <xf numFmtId="0" fontId="40" fillId="0" borderId="1" xfId="44" applyFont="1" applyBorder="1" applyAlignment="1">
      <alignment horizontal="distributed" vertical="center"/>
    </xf>
    <xf numFmtId="0" fontId="40" fillId="0" borderId="46" xfId="44" applyFont="1" applyBorder="1" applyAlignment="1">
      <alignment horizontal="distributed" vertical="center"/>
    </xf>
    <xf numFmtId="0" fontId="40" fillId="40" borderId="63" xfId="44" applyFont="1" applyFill="1" applyBorder="1" applyAlignment="1">
      <alignment horizontal="center" vertical="center" shrinkToFit="1"/>
    </xf>
    <xf numFmtId="0" fontId="40" fillId="40" borderId="26" xfId="44" applyFont="1" applyFill="1" applyBorder="1" applyAlignment="1">
      <alignment horizontal="center" vertical="center" shrinkToFit="1"/>
    </xf>
    <xf numFmtId="0" fontId="40" fillId="40" borderId="12" xfId="44" applyFont="1" applyFill="1" applyBorder="1" applyAlignment="1">
      <alignment horizontal="center" vertical="center"/>
    </xf>
    <xf numFmtId="0" fontId="40" fillId="0" borderId="39" xfId="44" applyFont="1" applyBorder="1" applyAlignment="1">
      <alignment horizontal="distributed" vertical="center" indent="2"/>
    </xf>
    <xf numFmtId="0" fontId="40" fillId="0" borderId="40" xfId="44" applyFont="1" applyBorder="1" applyAlignment="1">
      <alignment horizontal="distributed" vertical="center" indent="2"/>
    </xf>
    <xf numFmtId="0" fontId="40" fillId="0" borderId="41" xfId="44" applyFont="1" applyBorder="1" applyAlignment="1">
      <alignment horizontal="distributed" vertical="center" indent="2"/>
    </xf>
    <xf numFmtId="0" fontId="40" fillId="40" borderId="40" xfId="44" applyFont="1" applyFill="1" applyBorder="1" applyAlignment="1">
      <alignment horizontal="center" vertical="center"/>
    </xf>
    <xf numFmtId="0" fontId="40" fillId="40" borderId="41" xfId="44" applyFont="1" applyFill="1" applyBorder="1" applyAlignment="1">
      <alignment horizontal="center" vertical="center"/>
    </xf>
    <xf numFmtId="0" fontId="40" fillId="0" borderId="42" xfId="44" applyFont="1" applyBorder="1" applyAlignment="1">
      <alignment horizontal="distributed" vertical="center" indent="2"/>
    </xf>
    <xf numFmtId="0" fontId="40" fillId="0" borderId="43" xfId="44" applyFont="1" applyBorder="1" applyAlignment="1">
      <alignment horizontal="distributed" vertical="center" indent="2"/>
    </xf>
    <xf numFmtId="0" fontId="40" fillId="0" borderId="44" xfId="44" applyFont="1" applyBorder="1" applyAlignment="1">
      <alignment horizontal="distributed" vertical="center" indent="2"/>
    </xf>
    <xf numFmtId="0" fontId="40" fillId="0" borderId="27" xfId="44" applyFont="1" applyBorder="1" applyAlignment="1">
      <alignment horizontal="distributed" vertical="center"/>
    </xf>
    <xf numFmtId="0" fontId="40" fillId="0" borderId="0" xfId="44" applyFont="1" applyAlignment="1">
      <alignment horizontal="distributed" vertical="center"/>
    </xf>
    <xf numFmtId="0" fontId="40" fillId="0" borderId="63" xfId="44" applyFont="1" applyBorder="1" applyAlignment="1">
      <alignment horizontal="distributed" vertical="center"/>
    </xf>
    <xf numFmtId="0" fontId="40" fillId="40" borderId="5" xfId="44" applyFont="1" applyFill="1" applyBorder="1" applyAlignment="1">
      <alignment horizontal="center" vertical="center" shrinkToFit="1"/>
    </xf>
    <xf numFmtId="0" fontId="40" fillId="40" borderId="2" xfId="44" applyFont="1" applyFill="1" applyBorder="1" applyAlignment="1">
      <alignment horizontal="center" vertical="center" shrinkToFit="1"/>
    </xf>
    <xf numFmtId="0" fontId="40" fillId="0" borderId="16" xfId="44" applyFont="1" applyBorder="1" applyAlignment="1">
      <alignment horizontal="distributed" vertical="center"/>
    </xf>
    <xf numFmtId="0" fontId="40" fillId="0" borderId="18" xfId="44" applyFont="1" applyBorder="1" applyAlignment="1">
      <alignment horizontal="distributed" vertical="center"/>
    </xf>
    <xf numFmtId="0" fontId="40" fillId="0" borderId="48" xfId="44" applyFont="1" applyBorder="1" applyAlignment="1">
      <alignment horizontal="distributed" vertical="center"/>
    </xf>
    <xf numFmtId="0" fontId="45" fillId="0" borderId="12" xfId="44" applyFont="1" applyBorder="1" applyAlignment="1">
      <alignment horizontal="distributed" vertical="center"/>
    </xf>
    <xf numFmtId="0" fontId="45" fillId="0" borderId="17" xfId="44" applyFont="1" applyBorder="1" applyAlignment="1">
      <alignment horizontal="distributed" vertical="center"/>
    </xf>
    <xf numFmtId="0" fontId="45" fillId="0" borderId="5" xfId="44" applyFont="1" applyBorder="1" applyAlignment="1">
      <alignment horizontal="distributed" vertical="center"/>
    </xf>
    <xf numFmtId="0" fontId="40" fillId="0" borderId="17" xfId="44" applyFont="1" applyBorder="1" applyAlignment="1">
      <alignment horizontal="distributed" vertical="center"/>
    </xf>
    <xf numFmtId="0" fontId="40" fillId="0" borderId="5" xfId="44" applyFont="1" applyBorder="1" applyAlignment="1">
      <alignment horizontal="distributed" vertical="center"/>
    </xf>
    <xf numFmtId="0" fontId="40" fillId="40" borderId="2" xfId="44" applyFont="1" applyFill="1" applyBorder="1" applyAlignment="1">
      <alignment horizontal="left" vertical="center" shrinkToFit="1"/>
    </xf>
    <xf numFmtId="0" fontId="40" fillId="0" borderId="27" xfId="44" applyFont="1" applyBorder="1" applyAlignment="1">
      <alignment horizontal="center" vertical="center"/>
    </xf>
    <xf numFmtId="0" fontId="40" fillId="0" borderId="64" xfId="44" applyFont="1" applyBorder="1" applyAlignment="1">
      <alignment horizontal="center" vertical="center"/>
    </xf>
    <xf numFmtId="0" fontId="40" fillId="0" borderId="49" xfId="44" applyFont="1" applyBorder="1" applyAlignment="1">
      <alignment horizontal="distributed" vertical="center"/>
    </xf>
    <xf numFmtId="0" fontId="40" fillId="0" borderId="22" xfId="44" applyFont="1" applyBorder="1" applyAlignment="1">
      <alignment horizontal="distributed" vertical="center"/>
    </xf>
    <xf numFmtId="0" fontId="40" fillId="40" borderId="7" xfId="44" applyFont="1" applyFill="1" applyBorder="1" applyAlignment="1">
      <alignment horizontal="center" vertical="center" shrinkToFit="1"/>
    </xf>
    <xf numFmtId="0" fontId="40" fillId="0" borderId="19" xfId="44" applyFont="1" applyBorder="1" applyAlignment="1">
      <alignment horizontal="distributed" vertical="center" wrapText="1"/>
    </xf>
    <xf numFmtId="0" fontId="40" fillId="0" borderId="23" xfId="44" applyFont="1" applyBorder="1" applyAlignment="1">
      <alignment horizontal="distributed" vertical="center"/>
    </xf>
    <xf numFmtId="0" fontId="40" fillId="40" borderId="19" xfId="44" applyFont="1" applyFill="1" applyBorder="1" applyAlignment="1">
      <alignment horizontal="center" vertical="center" shrinkToFit="1"/>
    </xf>
    <xf numFmtId="0" fontId="40" fillId="40" borderId="51" xfId="44" applyFont="1" applyFill="1" applyBorder="1" applyAlignment="1">
      <alignment horizontal="center" vertical="center" shrinkToFit="1"/>
    </xf>
    <xf numFmtId="0" fontId="40" fillId="40" borderId="23" xfId="44" applyFont="1" applyFill="1" applyBorder="1" applyAlignment="1">
      <alignment horizontal="center" vertical="center" shrinkToFit="1"/>
    </xf>
    <xf numFmtId="0" fontId="40" fillId="40" borderId="9" xfId="44" applyFont="1" applyFill="1" applyBorder="1" applyAlignment="1">
      <alignment horizontal="center" vertical="center" shrinkToFit="1"/>
    </xf>
    <xf numFmtId="0" fontId="40" fillId="0" borderId="19" xfId="44" applyFont="1" applyBorder="1" applyAlignment="1">
      <alignment horizontal="distributed" vertical="center"/>
    </xf>
    <xf numFmtId="0" fontId="44" fillId="0" borderId="19" xfId="44" applyFont="1" applyBorder="1" applyAlignment="1">
      <alignment horizontal="distributed" vertical="center"/>
    </xf>
    <xf numFmtId="0" fontId="44" fillId="0" borderId="23" xfId="44" applyFont="1" applyBorder="1" applyAlignment="1">
      <alignment horizontal="distributed" vertical="center"/>
    </xf>
    <xf numFmtId="0" fontId="40" fillId="40" borderId="53" xfId="44" applyFont="1" applyFill="1" applyBorder="1" applyAlignment="1">
      <alignment horizontal="center" vertical="center" shrinkToFit="1"/>
    </xf>
    <xf numFmtId="0" fontId="40" fillId="40" borderId="54" xfId="44" applyFont="1" applyFill="1" applyBorder="1" applyAlignment="1">
      <alignment horizontal="center" vertical="center" shrinkToFit="1"/>
    </xf>
    <xf numFmtId="0" fontId="40" fillId="40" borderId="55" xfId="44" applyFont="1" applyFill="1" applyBorder="1" applyAlignment="1">
      <alignment horizontal="center" vertical="center" shrinkToFit="1"/>
    </xf>
    <xf numFmtId="0" fontId="40" fillId="0" borderId="66" xfId="44" applyFont="1" applyBorder="1" applyAlignment="1">
      <alignment horizontal="center" vertical="center"/>
    </xf>
    <xf numFmtId="0" fontId="40" fillId="0" borderId="67" xfId="44" applyFont="1" applyBorder="1" applyAlignment="1">
      <alignment horizontal="center" vertical="center"/>
    </xf>
    <xf numFmtId="0" fontId="40" fillId="0" borderId="68" xfId="44" applyFont="1" applyBorder="1" applyAlignment="1">
      <alignment horizontal="center" vertical="center"/>
    </xf>
    <xf numFmtId="0" fontId="40" fillId="40" borderId="66" xfId="44" applyFont="1" applyFill="1" applyBorder="1" applyAlignment="1">
      <alignment horizontal="left" vertical="center" shrinkToFit="1"/>
    </xf>
    <xf numFmtId="0" fontId="40" fillId="40" borderId="67" xfId="44" applyFont="1" applyFill="1" applyBorder="1" applyAlignment="1">
      <alignment horizontal="left" vertical="center" shrinkToFit="1"/>
    </xf>
    <xf numFmtId="0" fontId="40" fillId="40" borderId="68" xfId="44" applyFont="1" applyFill="1" applyBorder="1" applyAlignment="1">
      <alignment horizontal="left" vertical="center" shrinkToFit="1"/>
    </xf>
    <xf numFmtId="0" fontId="40" fillId="0" borderId="0" xfId="44" applyFont="1" applyAlignment="1" applyProtection="1">
      <alignment horizontal="left" vertical="center" wrapText="1"/>
      <protection locked="0"/>
    </xf>
    <xf numFmtId="0" fontId="40" fillId="36" borderId="0" xfId="44" applyFont="1" applyFill="1" applyAlignment="1" applyProtection="1">
      <alignment horizontal="left" vertical="center" wrapText="1"/>
      <protection locked="0"/>
    </xf>
    <xf numFmtId="0" fontId="47" fillId="0" borderId="0" xfId="44" applyFont="1" applyAlignment="1" applyProtection="1">
      <alignment horizontal="center" vertical="center"/>
      <protection locked="0"/>
    </xf>
    <xf numFmtId="0" fontId="40" fillId="36" borderId="0" xfId="44" applyFont="1" applyFill="1" applyAlignment="1" applyProtection="1">
      <alignment horizontal="center" vertical="center" wrapText="1"/>
      <protection locked="0"/>
    </xf>
    <xf numFmtId="0" fontId="40" fillId="40" borderId="42" xfId="44" applyFont="1" applyFill="1" applyBorder="1" applyAlignment="1">
      <alignment horizontal="distributed" vertical="center" indent="2"/>
    </xf>
    <xf numFmtId="0" fontId="40" fillId="40" borderId="43" xfId="44" applyFont="1" applyFill="1" applyBorder="1" applyAlignment="1">
      <alignment horizontal="distributed" vertical="center" indent="2"/>
    </xf>
    <xf numFmtId="0" fontId="40" fillId="40" borderId="44" xfId="44" applyFont="1" applyFill="1" applyBorder="1" applyAlignment="1">
      <alignment horizontal="distributed" vertical="center" indent="2"/>
    </xf>
    <xf numFmtId="0" fontId="40" fillId="40" borderId="45" xfId="44" applyFont="1" applyFill="1" applyBorder="1" applyAlignment="1">
      <alignment horizontal="center" vertical="center"/>
    </xf>
    <xf numFmtId="0" fontId="40" fillId="0" borderId="0" xfId="44" applyFont="1" applyAlignment="1" applyProtection="1">
      <alignment vertical="center" wrapText="1"/>
      <protection locked="0"/>
    </xf>
    <xf numFmtId="38" fontId="13" fillId="0" borderId="5" xfId="33" applyFont="1" applyBorder="1" applyAlignment="1" applyProtection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38" fontId="13" fillId="0" borderId="12" xfId="33" applyFont="1" applyBorder="1" applyAlignment="1" applyProtection="1">
      <alignment horizontal="center" vertical="center" wrapText="1"/>
    </xf>
    <xf numFmtId="38" fontId="13" fillId="0" borderId="23" xfId="33" applyFont="1" applyBorder="1" applyAlignment="1" applyProtection="1">
      <alignment horizontal="center" vertical="center" wrapText="1"/>
    </xf>
    <xf numFmtId="38" fontId="13" fillId="0" borderId="9" xfId="33" applyFont="1" applyBorder="1" applyAlignment="1" applyProtection="1">
      <alignment horizontal="center" vertical="center" wrapText="1"/>
    </xf>
    <xf numFmtId="0" fontId="13" fillId="34" borderId="12" xfId="0" applyFont="1" applyFill="1" applyBorder="1" applyAlignment="1">
      <alignment horizontal="center" vertical="center" wrapText="1"/>
    </xf>
    <xf numFmtId="38" fontId="13" fillId="34" borderId="5" xfId="33" applyFont="1" applyFill="1" applyBorder="1" applyAlignment="1" applyProtection="1">
      <alignment horizontal="left" vertical="center" wrapText="1"/>
    </xf>
    <xf numFmtId="38" fontId="14" fillId="0" borderId="2" xfId="33" applyFont="1" applyBorder="1" applyAlignment="1" applyProtection="1">
      <alignment vertical="center" wrapText="1"/>
    </xf>
    <xf numFmtId="0" fontId="13" fillId="0" borderId="27" xfId="0" applyFont="1" applyBorder="1" applyAlignment="1">
      <alignment horizontal="justify" vertical="center" wrapText="1"/>
    </xf>
    <xf numFmtId="0" fontId="13" fillId="0" borderId="15" xfId="0" applyFont="1" applyBorder="1" applyAlignment="1">
      <alignment horizontal="justify" vertical="center" wrapText="1"/>
    </xf>
    <xf numFmtId="38" fontId="13" fillId="0" borderId="22" xfId="33" applyFont="1" applyBorder="1" applyAlignment="1" applyProtection="1">
      <alignment horizontal="center" vertical="center" wrapText="1"/>
    </xf>
    <xf numFmtId="38" fontId="13" fillId="0" borderId="7" xfId="33" applyFont="1" applyBorder="1" applyAlignment="1" applyProtection="1">
      <alignment horizontal="center" vertical="center" wrapText="1"/>
    </xf>
    <xf numFmtId="38" fontId="13" fillId="0" borderId="24" xfId="33" applyFont="1" applyBorder="1" applyAlignment="1" applyProtection="1">
      <alignment horizontal="center" vertical="center" wrapText="1"/>
    </xf>
    <xf numFmtId="38" fontId="13" fillId="0" borderId="13" xfId="33" applyFont="1" applyBorder="1" applyAlignment="1" applyProtection="1">
      <alignment horizontal="center" vertical="center" wrapText="1"/>
    </xf>
    <xf numFmtId="38" fontId="13" fillId="0" borderId="19" xfId="33" applyFont="1" applyBorder="1" applyAlignment="1" applyProtection="1">
      <alignment horizontal="center" vertical="center" wrapText="1"/>
    </xf>
    <xf numFmtId="0" fontId="54" fillId="0" borderId="0" xfId="0" applyFont="1" applyAlignment="1">
      <alignment vertical="center" shrinkToFit="1"/>
    </xf>
    <xf numFmtId="0" fontId="54" fillId="0" borderId="0" xfId="0" applyFont="1" applyAlignment="1">
      <alignment horizontal="left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 xr:uid="{00000000-0005-0000-0000-00002A000000}"/>
    <cellStyle name="標準 3" xfId="44" xr:uid="{00000000-0005-0000-0000-00002B000000}"/>
    <cellStyle name="良い" xfId="42" builtinId="26" customBuiltin="1"/>
  </cellStyles>
  <dxfs count="33"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129"/>
  <sheetViews>
    <sheetView tabSelected="1" view="pageBreakPreview" topLeftCell="A46" zoomScaleNormal="100" zoomScaleSheetLayoutView="100" workbookViewId="0">
      <pane xSplit="1" topLeftCell="B1" activePane="topRight" state="frozen"/>
      <selection activeCell="A17" sqref="A17"/>
      <selection pane="topRight" activeCell="B23" sqref="B23"/>
    </sheetView>
  </sheetViews>
  <sheetFormatPr defaultColWidth="8.875" defaultRowHeight="15.75"/>
  <cols>
    <col min="1" max="1" width="5.125" style="9" bestFit="1" customWidth="1"/>
    <col min="2" max="2" width="17.625" style="9" bestFit="1" customWidth="1"/>
    <col min="3" max="3" width="12.125" style="9" bestFit="1" customWidth="1"/>
    <col min="4" max="4" width="23.125" style="9" customWidth="1"/>
    <col min="5" max="5" width="12.625" style="9" bestFit="1" customWidth="1"/>
    <col min="6" max="6" width="20.375" style="9" customWidth="1"/>
    <col min="7" max="7" width="7.125" style="9" bestFit="1" customWidth="1"/>
    <col min="8" max="8" width="32.125" style="9" bestFit="1" customWidth="1"/>
    <col min="9" max="16384" width="8.875" style="9"/>
  </cols>
  <sheetData>
    <row r="1" spans="1:8" s="8" customFormat="1" ht="21">
      <c r="A1" s="6" t="s">
        <v>272</v>
      </c>
      <c r="B1" s="7"/>
      <c r="C1" s="7"/>
      <c r="D1" s="7"/>
      <c r="E1" s="7"/>
      <c r="F1" s="7"/>
      <c r="G1" s="7"/>
      <c r="H1" s="7"/>
    </row>
    <row r="2" spans="1:8" s="8" customFormat="1" ht="21">
      <c r="A2" s="219" t="s">
        <v>244</v>
      </c>
      <c r="B2" s="219"/>
      <c r="C2" s="219"/>
      <c r="D2" s="219"/>
      <c r="E2" s="7"/>
      <c r="F2" s="220" t="s">
        <v>245</v>
      </c>
      <c r="G2" s="220"/>
      <c r="H2" s="220"/>
    </row>
    <row r="3" spans="1:8" ht="21">
      <c r="A3" s="223" t="s">
        <v>63</v>
      </c>
      <c r="B3" s="223"/>
      <c r="C3" s="223"/>
      <c r="D3" s="223"/>
      <c r="E3" s="223"/>
      <c r="F3" s="223"/>
      <c r="G3" s="223"/>
    </row>
    <row r="4" spans="1:8" ht="31.5">
      <c r="A4" s="10" t="s">
        <v>58</v>
      </c>
      <c r="B4" s="10" t="s">
        <v>51</v>
      </c>
      <c r="C4" s="10" t="s">
        <v>75</v>
      </c>
      <c r="D4" s="10" t="s">
        <v>76</v>
      </c>
      <c r="E4" s="11" t="s">
        <v>44</v>
      </c>
      <c r="F4" s="10" t="s">
        <v>67</v>
      </c>
      <c r="G4" s="12" t="s">
        <v>48</v>
      </c>
    </row>
    <row r="5" spans="1:8">
      <c r="A5" s="15">
        <v>1</v>
      </c>
      <c r="B5" s="15" t="s">
        <v>3</v>
      </c>
      <c r="C5" s="16"/>
      <c r="D5" s="15"/>
      <c r="E5" s="17"/>
      <c r="F5" s="18"/>
      <c r="G5" s="15"/>
    </row>
    <row r="6" spans="1:8" ht="15.75" customHeight="1">
      <c r="A6" s="15">
        <v>2</v>
      </c>
      <c r="B6" s="15" t="s">
        <v>166</v>
      </c>
      <c r="C6" s="16"/>
      <c r="D6" s="15"/>
      <c r="E6" s="17"/>
      <c r="F6" s="18"/>
      <c r="G6" s="15"/>
    </row>
    <row r="7" spans="1:8" ht="15.75" customHeight="1">
      <c r="A7" s="15">
        <v>3</v>
      </c>
      <c r="B7" s="15"/>
      <c r="C7" s="16"/>
      <c r="D7" s="15"/>
      <c r="E7" s="17"/>
      <c r="F7" s="18"/>
      <c r="G7" s="15"/>
    </row>
    <row r="8" spans="1:8" ht="15.75" customHeight="1">
      <c r="A8" s="15">
        <v>4</v>
      </c>
      <c r="B8" s="15"/>
      <c r="C8" s="16"/>
      <c r="D8" s="15"/>
      <c r="E8" s="17"/>
      <c r="F8" s="18"/>
      <c r="G8" s="15"/>
    </row>
    <row r="9" spans="1:8" ht="15.75" customHeight="1">
      <c r="A9" s="15">
        <v>5</v>
      </c>
      <c r="B9" s="15"/>
      <c r="C9" s="16"/>
      <c r="D9" s="15"/>
      <c r="E9" s="17"/>
      <c r="F9" s="18"/>
      <c r="G9" s="15"/>
    </row>
    <row r="10" spans="1:8" ht="15.75" customHeight="1">
      <c r="A10" s="15">
        <v>6</v>
      </c>
      <c r="B10" s="15"/>
      <c r="C10" s="16"/>
      <c r="D10" s="15"/>
      <c r="E10" s="17"/>
      <c r="F10" s="18"/>
      <c r="G10" s="15"/>
    </row>
    <row r="11" spans="1:8" ht="15.75" customHeight="1">
      <c r="A11" s="15">
        <v>7</v>
      </c>
      <c r="B11" s="15"/>
      <c r="C11" s="16"/>
      <c r="D11" s="15"/>
      <c r="E11" s="17"/>
      <c r="F11" s="18"/>
      <c r="G11" s="15"/>
    </row>
    <row r="12" spans="1:8" ht="15.75" customHeight="1">
      <c r="A12" s="15">
        <v>8</v>
      </c>
      <c r="B12" s="15"/>
      <c r="C12" s="16"/>
      <c r="D12" s="15"/>
      <c r="E12" s="17"/>
      <c r="F12" s="18"/>
      <c r="G12" s="15"/>
    </row>
    <row r="13" spans="1:8" ht="15.75" customHeight="1">
      <c r="A13" s="15">
        <v>9</v>
      </c>
      <c r="B13" s="15"/>
      <c r="C13" s="16"/>
      <c r="D13" s="15"/>
      <c r="E13" s="17"/>
      <c r="F13" s="18"/>
      <c r="G13" s="15"/>
    </row>
    <row r="14" spans="1:8" ht="15.75" customHeight="1">
      <c r="A14" s="15">
        <v>10</v>
      </c>
      <c r="B14" s="15"/>
      <c r="C14" s="16"/>
      <c r="D14" s="15"/>
      <c r="E14" s="17"/>
      <c r="F14" s="18"/>
      <c r="G14" s="15"/>
    </row>
    <row r="15" spans="1:8" ht="15.75" customHeight="1">
      <c r="A15" s="15">
        <v>11</v>
      </c>
      <c r="B15" s="15"/>
      <c r="C15" s="16"/>
      <c r="D15" s="15"/>
      <c r="E15" s="17"/>
      <c r="F15" s="18"/>
      <c r="G15" s="15"/>
    </row>
    <row r="16" spans="1:8" ht="15.75" customHeight="1">
      <c r="A16" s="15">
        <v>12</v>
      </c>
      <c r="B16" s="15"/>
      <c r="C16" s="16"/>
      <c r="D16" s="15"/>
      <c r="E16" s="17"/>
      <c r="F16" s="18"/>
      <c r="G16" s="15"/>
    </row>
    <row r="17" spans="1:8">
      <c r="A17" s="15">
        <v>13</v>
      </c>
      <c r="B17" s="15"/>
      <c r="C17" s="16"/>
      <c r="D17" s="15"/>
      <c r="E17" s="17"/>
      <c r="F17" s="18"/>
      <c r="G17" s="15"/>
    </row>
    <row r="18" spans="1:8">
      <c r="A18" s="15">
        <v>14</v>
      </c>
      <c r="B18" s="15"/>
      <c r="C18" s="16"/>
      <c r="D18" s="15"/>
      <c r="E18" s="17"/>
      <c r="F18" s="18"/>
      <c r="G18" s="15"/>
    </row>
    <row r="19" spans="1:8">
      <c r="A19" s="15">
        <v>15</v>
      </c>
      <c r="B19" s="15"/>
      <c r="C19" s="16"/>
      <c r="D19" s="15"/>
      <c r="E19" s="17"/>
      <c r="F19" s="18"/>
      <c r="G19" s="15"/>
    </row>
    <row r="20" spans="1:8">
      <c r="A20" s="15">
        <v>16</v>
      </c>
      <c r="B20" s="15"/>
      <c r="C20" s="16"/>
      <c r="D20" s="15"/>
      <c r="E20" s="17"/>
      <c r="F20" s="18"/>
      <c r="G20" s="15"/>
    </row>
    <row r="21" spans="1:8">
      <c r="A21" s="15">
        <v>17</v>
      </c>
      <c r="B21" s="15"/>
      <c r="C21" s="16"/>
      <c r="D21" s="15"/>
      <c r="E21" s="17"/>
      <c r="F21" s="18"/>
      <c r="G21" s="15"/>
    </row>
    <row r="22" spans="1:8">
      <c r="A22" s="15">
        <v>18</v>
      </c>
      <c r="B22" s="15"/>
      <c r="C22" s="16"/>
      <c r="D22" s="15"/>
      <c r="E22" s="17"/>
      <c r="F22" s="18"/>
      <c r="G22" s="15"/>
    </row>
    <row r="23" spans="1:8">
      <c r="A23" s="15">
        <v>19</v>
      </c>
      <c r="B23" s="15"/>
      <c r="C23" s="16"/>
      <c r="D23" s="15"/>
      <c r="E23" s="17"/>
      <c r="F23" s="18"/>
      <c r="G23" s="15"/>
    </row>
    <row r="24" spans="1:8" ht="16.5" thickBot="1">
      <c r="A24" s="15">
        <v>20</v>
      </c>
      <c r="B24" s="15"/>
      <c r="C24" s="16"/>
      <c r="D24" s="15"/>
      <c r="E24" s="19"/>
      <c r="F24" s="18"/>
      <c r="G24" s="15"/>
    </row>
    <row r="25" spans="1:8" ht="16.5" thickBot="1">
      <c r="A25" s="20" t="s">
        <v>59</v>
      </c>
      <c r="B25" s="21"/>
      <c r="C25" s="21"/>
      <c r="D25" s="22"/>
      <c r="E25" s="23">
        <f>SUM(E5:E24)</f>
        <v>0</v>
      </c>
      <c r="G25" s="14"/>
    </row>
    <row r="26" spans="1:8" ht="21">
      <c r="A26" s="224" t="s">
        <v>64</v>
      </c>
      <c r="B26" s="224"/>
      <c r="C26" s="224"/>
      <c r="D26" s="224"/>
      <c r="E26" s="224"/>
      <c r="F26" s="224"/>
      <c r="G26" s="224"/>
    </row>
    <row r="27" spans="1:8" ht="15.75" customHeight="1">
      <c r="A27" s="225" t="s">
        <v>57</v>
      </c>
      <c r="B27" s="225" t="s">
        <v>51</v>
      </c>
      <c r="C27" s="226" t="s">
        <v>74</v>
      </c>
      <c r="D27" s="227" t="s">
        <v>73</v>
      </c>
      <c r="E27" s="225" t="s">
        <v>44</v>
      </c>
      <c r="F27" s="229" t="s">
        <v>67</v>
      </c>
      <c r="G27" s="226" t="s">
        <v>48</v>
      </c>
      <c r="H27" s="221" t="s">
        <v>72</v>
      </c>
    </row>
    <row r="28" spans="1:8">
      <c r="A28" s="225"/>
      <c r="B28" s="225"/>
      <c r="C28" s="225"/>
      <c r="D28" s="228"/>
      <c r="E28" s="225"/>
      <c r="F28" s="228"/>
      <c r="G28" s="226"/>
      <c r="H28" s="222"/>
    </row>
    <row r="29" spans="1:8">
      <c r="A29" s="15">
        <v>1</v>
      </c>
      <c r="B29" s="39"/>
      <c r="C29" s="41"/>
      <c r="D29" s="29"/>
      <c r="E29" s="31"/>
      <c r="F29" s="29"/>
      <c r="G29" s="15"/>
      <c r="H29" s="18"/>
    </row>
    <row r="30" spans="1:8">
      <c r="A30" s="15">
        <v>2</v>
      </c>
      <c r="B30" s="39"/>
      <c r="C30" s="41"/>
      <c r="D30" s="29"/>
      <c r="E30" s="31"/>
      <c r="F30" s="29"/>
      <c r="G30" s="15"/>
      <c r="H30" s="18"/>
    </row>
    <row r="31" spans="1:8">
      <c r="A31" s="15">
        <v>3</v>
      </c>
      <c r="B31" s="39"/>
      <c r="C31" s="41"/>
      <c r="D31" s="29"/>
      <c r="E31" s="31"/>
      <c r="F31" s="29"/>
      <c r="G31" s="15"/>
      <c r="H31" s="18"/>
    </row>
    <row r="32" spans="1:8">
      <c r="A32" s="15">
        <v>4</v>
      </c>
      <c r="B32" s="39"/>
      <c r="C32" s="41"/>
      <c r="D32" s="29"/>
      <c r="E32" s="31"/>
      <c r="F32" s="29"/>
      <c r="G32" s="15"/>
      <c r="H32" s="18"/>
    </row>
    <row r="33" spans="1:8">
      <c r="A33" s="15">
        <v>5</v>
      </c>
      <c r="B33" s="39"/>
      <c r="C33" s="41"/>
      <c r="D33" s="29"/>
      <c r="E33" s="31"/>
      <c r="F33" s="29"/>
      <c r="G33" s="15"/>
      <c r="H33" s="18"/>
    </row>
    <row r="34" spans="1:8">
      <c r="A34" s="15">
        <v>6</v>
      </c>
      <c r="B34" s="39"/>
      <c r="C34" s="41"/>
      <c r="D34" s="29"/>
      <c r="E34" s="31"/>
      <c r="F34" s="29"/>
      <c r="G34" s="15"/>
      <c r="H34" s="18"/>
    </row>
    <row r="35" spans="1:8">
      <c r="A35" s="15">
        <v>7</v>
      </c>
      <c r="B35" s="39"/>
      <c r="C35" s="41"/>
      <c r="D35" s="29"/>
      <c r="E35" s="31"/>
      <c r="F35" s="29"/>
      <c r="G35" s="15"/>
      <c r="H35" s="18"/>
    </row>
    <row r="36" spans="1:8">
      <c r="A36" s="15">
        <v>8</v>
      </c>
      <c r="B36" s="39"/>
      <c r="C36" s="41"/>
      <c r="D36" s="29"/>
      <c r="E36" s="31"/>
      <c r="F36" s="29"/>
      <c r="G36" s="15"/>
      <c r="H36" s="18"/>
    </row>
    <row r="37" spans="1:8">
      <c r="A37" s="15">
        <v>9</v>
      </c>
      <c r="B37" s="39"/>
      <c r="C37" s="41"/>
      <c r="D37" s="29"/>
      <c r="E37" s="31"/>
      <c r="F37" s="29"/>
      <c r="G37" s="15"/>
      <c r="H37" s="18"/>
    </row>
    <row r="38" spans="1:8">
      <c r="A38" s="15">
        <v>10</v>
      </c>
      <c r="B38" s="39"/>
      <c r="C38" s="41"/>
      <c r="D38" s="29"/>
      <c r="E38" s="31"/>
      <c r="F38" s="29"/>
      <c r="G38" s="15"/>
      <c r="H38" s="18"/>
    </row>
    <row r="39" spans="1:8">
      <c r="A39" s="15">
        <v>11</v>
      </c>
      <c r="B39" s="39"/>
      <c r="C39" s="41"/>
      <c r="D39" s="29"/>
      <c r="E39" s="31"/>
      <c r="F39" s="29"/>
      <c r="G39" s="15"/>
      <c r="H39" s="18"/>
    </row>
    <row r="40" spans="1:8">
      <c r="A40" s="15">
        <v>12</v>
      </c>
      <c r="B40" s="39"/>
      <c r="C40" s="41"/>
      <c r="D40" s="29"/>
      <c r="E40" s="31"/>
      <c r="F40" s="29"/>
      <c r="G40" s="15"/>
      <c r="H40" s="18"/>
    </row>
    <row r="41" spans="1:8">
      <c r="A41" s="15">
        <v>13</v>
      </c>
      <c r="B41" s="39"/>
      <c r="C41" s="41"/>
      <c r="D41" s="29"/>
      <c r="E41" s="31"/>
      <c r="F41" s="29"/>
      <c r="G41" s="15"/>
      <c r="H41" s="18"/>
    </row>
    <row r="42" spans="1:8">
      <c r="A42" s="15">
        <v>14</v>
      </c>
      <c r="B42" s="39"/>
      <c r="C42" s="41"/>
      <c r="D42" s="29"/>
      <c r="E42" s="31"/>
      <c r="F42" s="29"/>
      <c r="G42" s="15"/>
      <c r="H42" s="18"/>
    </row>
    <row r="43" spans="1:8">
      <c r="A43" s="15">
        <v>15</v>
      </c>
      <c r="B43" s="39"/>
      <c r="C43" s="41"/>
      <c r="D43" s="29"/>
      <c r="E43" s="31"/>
      <c r="F43" s="29"/>
      <c r="G43" s="15"/>
      <c r="H43" s="18"/>
    </row>
    <row r="44" spans="1:8">
      <c r="A44" s="15">
        <v>16</v>
      </c>
      <c r="B44" s="39"/>
      <c r="C44" s="41"/>
      <c r="D44" s="29"/>
      <c r="E44" s="31"/>
      <c r="F44" s="29"/>
      <c r="G44" s="15"/>
      <c r="H44" s="18"/>
    </row>
    <row r="45" spans="1:8">
      <c r="A45" s="15">
        <v>17</v>
      </c>
      <c r="B45" s="39"/>
      <c r="C45" s="41"/>
      <c r="D45" s="29"/>
      <c r="E45" s="31"/>
      <c r="F45" s="29"/>
      <c r="G45" s="15"/>
      <c r="H45" s="18"/>
    </row>
    <row r="46" spans="1:8">
      <c r="A46" s="15">
        <v>18</v>
      </c>
      <c r="B46" s="39"/>
      <c r="C46" s="41"/>
      <c r="D46" s="29"/>
      <c r="E46" s="31"/>
      <c r="F46" s="29"/>
      <c r="G46" s="15"/>
      <c r="H46" s="18"/>
    </row>
    <row r="47" spans="1:8">
      <c r="A47" s="15">
        <v>19</v>
      </c>
      <c r="B47" s="39"/>
      <c r="C47" s="41"/>
      <c r="D47" s="29"/>
      <c r="E47" s="31"/>
      <c r="F47" s="29"/>
      <c r="G47" s="15"/>
      <c r="H47" s="18"/>
    </row>
    <row r="48" spans="1:8">
      <c r="A48" s="15">
        <v>20</v>
      </c>
      <c r="B48" s="39"/>
      <c r="C48" s="41"/>
      <c r="D48" s="29"/>
      <c r="E48" s="31"/>
      <c r="F48" s="29"/>
      <c r="G48" s="15"/>
      <c r="H48" s="18"/>
    </row>
    <row r="49" spans="1:8">
      <c r="A49" s="15">
        <v>21</v>
      </c>
      <c r="B49" s="39"/>
      <c r="C49" s="41"/>
      <c r="D49" s="29"/>
      <c r="E49" s="31"/>
      <c r="F49" s="29"/>
      <c r="G49" s="15"/>
      <c r="H49" s="18"/>
    </row>
    <row r="50" spans="1:8">
      <c r="A50" s="15">
        <v>22</v>
      </c>
      <c r="B50" s="39"/>
      <c r="C50" s="41"/>
      <c r="D50" s="29"/>
      <c r="E50" s="31"/>
      <c r="F50" s="29"/>
      <c r="G50" s="15"/>
      <c r="H50" s="18"/>
    </row>
    <row r="51" spans="1:8">
      <c r="A51" s="15">
        <v>23</v>
      </c>
      <c r="B51" s="39"/>
      <c r="C51" s="41"/>
      <c r="D51" s="29"/>
      <c r="E51" s="31"/>
      <c r="F51" s="29"/>
      <c r="G51" s="15"/>
      <c r="H51" s="18"/>
    </row>
    <row r="52" spans="1:8">
      <c r="A52" s="15">
        <v>24</v>
      </c>
      <c r="B52" s="39"/>
      <c r="C52" s="41"/>
      <c r="D52" s="29"/>
      <c r="E52" s="31"/>
      <c r="F52" s="29"/>
      <c r="G52" s="15"/>
      <c r="H52" s="18"/>
    </row>
    <row r="53" spans="1:8">
      <c r="A53" s="15">
        <v>25</v>
      </c>
      <c r="B53" s="39"/>
      <c r="C53" s="41"/>
      <c r="D53" s="29"/>
      <c r="E53" s="31"/>
      <c r="F53" s="29"/>
      <c r="G53" s="15"/>
      <c r="H53" s="18"/>
    </row>
    <row r="54" spans="1:8">
      <c r="A54" s="15">
        <v>26</v>
      </c>
      <c r="B54" s="39"/>
      <c r="C54" s="41"/>
      <c r="D54" s="29"/>
      <c r="E54" s="31"/>
      <c r="F54" s="29"/>
      <c r="G54" s="15"/>
      <c r="H54" s="18"/>
    </row>
    <row r="55" spans="1:8">
      <c r="A55" s="15">
        <v>27</v>
      </c>
      <c r="B55" s="39"/>
      <c r="C55" s="41"/>
      <c r="D55" s="29"/>
      <c r="E55" s="31"/>
      <c r="F55" s="29"/>
      <c r="G55" s="15"/>
      <c r="H55" s="18"/>
    </row>
    <row r="56" spans="1:8">
      <c r="A56" s="15">
        <v>28</v>
      </c>
      <c r="B56" s="39"/>
      <c r="C56" s="41"/>
      <c r="D56" s="29"/>
      <c r="E56" s="31"/>
      <c r="F56" s="29"/>
      <c r="G56" s="15"/>
      <c r="H56" s="18"/>
    </row>
    <row r="57" spans="1:8">
      <c r="A57" s="15">
        <v>29</v>
      </c>
      <c r="B57" s="39"/>
      <c r="C57" s="41"/>
      <c r="D57" s="29"/>
      <c r="E57" s="31"/>
      <c r="F57" s="29"/>
      <c r="G57" s="15"/>
      <c r="H57" s="18"/>
    </row>
    <row r="58" spans="1:8">
      <c r="A58" s="15">
        <v>30</v>
      </c>
      <c r="B58" s="39"/>
      <c r="C58" s="41"/>
      <c r="D58" s="29"/>
      <c r="E58" s="31"/>
      <c r="F58" s="29"/>
      <c r="G58" s="15"/>
      <c r="H58" s="18"/>
    </row>
    <row r="59" spans="1:8">
      <c r="A59" s="15">
        <v>31</v>
      </c>
      <c r="B59" s="39"/>
      <c r="C59" s="41"/>
      <c r="D59" s="29"/>
      <c r="E59" s="31"/>
      <c r="F59" s="29"/>
      <c r="G59" s="15"/>
      <c r="H59" s="18"/>
    </row>
    <row r="60" spans="1:8">
      <c r="A60" s="15">
        <v>32</v>
      </c>
      <c r="B60" s="39"/>
      <c r="C60" s="41"/>
      <c r="D60" s="29"/>
      <c r="E60" s="31"/>
      <c r="F60" s="29"/>
      <c r="G60" s="15"/>
      <c r="H60" s="18"/>
    </row>
    <row r="61" spans="1:8">
      <c r="A61" s="15">
        <v>33</v>
      </c>
      <c r="B61" s="39"/>
      <c r="C61" s="41"/>
      <c r="D61" s="29"/>
      <c r="E61" s="31"/>
      <c r="F61" s="29"/>
      <c r="G61" s="15"/>
      <c r="H61" s="18"/>
    </row>
    <row r="62" spans="1:8">
      <c r="A62" s="15">
        <v>34</v>
      </c>
      <c r="B62" s="39"/>
      <c r="C62" s="41"/>
      <c r="D62" s="29"/>
      <c r="E62" s="31"/>
      <c r="F62" s="29"/>
      <c r="G62" s="15"/>
      <c r="H62" s="18"/>
    </row>
    <row r="63" spans="1:8">
      <c r="A63" s="15">
        <v>35</v>
      </c>
      <c r="B63" s="39"/>
      <c r="C63" s="41"/>
      <c r="D63" s="29"/>
      <c r="E63" s="31"/>
      <c r="F63" s="29"/>
      <c r="G63" s="15"/>
      <c r="H63" s="18"/>
    </row>
    <row r="64" spans="1:8">
      <c r="A64" s="15">
        <v>36</v>
      </c>
      <c r="B64" s="39"/>
      <c r="C64" s="41"/>
      <c r="D64" s="29"/>
      <c r="E64" s="31"/>
      <c r="F64" s="29"/>
      <c r="G64" s="15"/>
      <c r="H64" s="18"/>
    </row>
    <row r="65" spans="1:8">
      <c r="A65" s="15">
        <v>37</v>
      </c>
      <c r="B65" s="39"/>
      <c r="C65" s="41"/>
      <c r="D65" s="29"/>
      <c r="E65" s="31"/>
      <c r="F65" s="29"/>
      <c r="G65" s="15"/>
      <c r="H65" s="18"/>
    </row>
    <row r="66" spans="1:8">
      <c r="A66" s="15">
        <v>38</v>
      </c>
      <c r="B66" s="39"/>
      <c r="C66" s="41"/>
      <c r="D66" s="29"/>
      <c r="E66" s="31"/>
      <c r="F66" s="29"/>
      <c r="G66" s="15"/>
      <c r="H66" s="18"/>
    </row>
    <row r="67" spans="1:8">
      <c r="A67" s="15">
        <v>39</v>
      </c>
      <c r="B67" s="39"/>
      <c r="C67" s="41"/>
      <c r="D67" s="29"/>
      <c r="E67" s="31"/>
      <c r="F67" s="29"/>
      <c r="G67" s="15"/>
      <c r="H67" s="18"/>
    </row>
    <row r="68" spans="1:8">
      <c r="A68" s="15">
        <v>40</v>
      </c>
      <c r="B68" s="39"/>
      <c r="C68" s="41"/>
      <c r="D68" s="29"/>
      <c r="E68" s="31"/>
      <c r="F68" s="29"/>
      <c r="G68" s="15"/>
      <c r="H68" s="18"/>
    </row>
    <row r="69" spans="1:8">
      <c r="A69" s="15">
        <v>41</v>
      </c>
      <c r="B69" s="39"/>
      <c r="C69" s="41"/>
      <c r="D69" s="29"/>
      <c r="E69" s="31"/>
      <c r="F69" s="29"/>
      <c r="G69" s="15"/>
      <c r="H69" s="18"/>
    </row>
    <row r="70" spans="1:8">
      <c r="A70" s="15">
        <v>42</v>
      </c>
      <c r="B70" s="39"/>
      <c r="C70" s="41"/>
      <c r="D70" s="29"/>
      <c r="E70" s="31"/>
      <c r="F70" s="29"/>
      <c r="G70" s="15"/>
      <c r="H70" s="18"/>
    </row>
    <row r="71" spans="1:8">
      <c r="A71" s="15">
        <v>43</v>
      </c>
      <c r="B71" s="39"/>
      <c r="C71" s="41"/>
      <c r="D71" s="29"/>
      <c r="E71" s="31"/>
      <c r="F71" s="29"/>
      <c r="G71" s="15"/>
      <c r="H71" s="18"/>
    </row>
    <row r="72" spans="1:8">
      <c r="A72" s="15">
        <v>44</v>
      </c>
      <c r="B72" s="39"/>
      <c r="C72" s="41"/>
      <c r="D72" s="29"/>
      <c r="E72" s="31"/>
      <c r="F72" s="29"/>
      <c r="G72" s="15"/>
      <c r="H72" s="18"/>
    </row>
    <row r="73" spans="1:8">
      <c r="A73" s="15">
        <v>45</v>
      </c>
      <c r="B73" s="39"/>
      <c r="C73" s="41"/>
      <c r="D73" s="29"/>
      <c r="E73" s="31"/>
      <c r="F73" s="29"/>
      <c r="G73" s="15"/>
      <c r="H73" s="18"/>
    </row>
    <row r="74" spans="1:8">
      <c r="A74" s="15">
        <v>46</v>
      </c>
      <c r="B74" s="39"/>
      <c r="C74" s="41"/>
      <c r="D74" s="29"/>
      <c r="E74" s="31"/>
      <c r="F74" s="29"/>
      <c r="G74" s="15"/>
      <c r="H74" s="18"/>
    </row>
    <row r="75" spans="1:8">
      <c r="A75" s="15">
        <v>47</v>
      </c>
      <c r="B75" s="39"/>
      <c r="C75" s="41"/>
      <c r="D75" s="29"/>
      <c r="E75" s="31"/>
      <c r="F75" s="29"/>
      <c r="G75" s="15"/>
      <c r="H75" s="18"/>
    </row>
    <row r="76" spans="1:8">
      <c r="A76" s="15">
        <v>48</v>
      </c>
      <c r="B76" s="39"/>
      <c r="C76" s="41"/>
      <c r="D76" s="29"/>
      <c r="E76" s="31"/>
      <c r="F76" s="29"/>
      <c r="G76" s="15"/>
      <c r="H76" s="18"/>
    </row>
    <row r="77" spans="1:8">
      <c r="A77" s="15">
        <v>49</v>
      </c>
      <c r="B77" s="39"/>
      <c r="C77" s="41"/>
      <c r="D77" s="29"/>
      <c r="E77" s="31"/>
      <c r="F77" s="29"/>
      <c r="G77" s="15"/>
      <c r="H77" s="18"/>
    </row>
    <row r="78" spans="1:8" ht="16.5" thickBot="1">
      <c r="A78" s="15">
        <v>50</v>
      </c>
      <c r="B78" s="39"/>
      <c r="C78" s="41"/>
      <c r="D78" s="29"/>
      <c r="E78" s="31"/>
      <c r="F78" s="29"/>
      <c r="G78" s="15"/>
      <c r="H78" s="18"/>
    </row>
    <row r="79" spans="1:8" hidden="1">
      <c r="A79" s="15">
        <v>51</v>
      </c>
      <c r="B79" s="39"/>
      <c r="C79" s="41"/>
      <c r="D79" s="29"/>
      <c r="E79" s="31"/>
      <c r="F79" s="29"/>
      <c r="G79" s="15"/>
      <c r="H79" s="18"/>
    </row>
    <row r="80" spans="1:8" hidden="1">
      <c r="A80" s="15">
        <v>52</v>
      </c>
      <c r="B80" s="39"/>
      <c r="C80" s="41"/>
      <c r="D80" s="29"/>
      <c r="E80" s="31"/>
      <c r="F80" s="29"/>
      <c r="G80" s="15"/>
      <c r="H80" s="18"/>
    </row>
    <row r="81" spans="1:8" hidden="1">
      <c r="A81" s="15">
        <v>53</v>
      </c>
      <c r="B81" s="39"/>
      <c r="C81" s="41"/>
      <c r="D81" s="29"/>
      <c r="E81" s="31"/>
      <c r="F81" s="29"/>
      <c r="G81" s="15"/>
      <c r="H81" s="18"/>
    </row>
    <row r="82" spans="1:8" hidden="1">
      <c r="A82" s="15">
        <v>54</v>
      </c>
      <c r="B82" s="39"/>
      <c r="C82" s="41"/>
      <c r="D82" s="29"/>
      <c r="E82" s="31"/>
      <c r="F82" s="29"/>
      <c r="G82" s="15"/>
      <c r="H82" s="18"/>
    </row>
    <row r="83" spans="1:8" hidden="1">
      <c r="A83" s="15">
        <v>55</v>
      </c>
      <c r="B83" s="39"/>
      <c r="C83" s="41"/>
      <c r="D83" s="29"/>
      <c r="E83" s="31"/>
      <c r="F83" s="29"/>
      <c r="G83" s="15"/>
      <c r="H83" s="18"/>
    </row>
    <row r="84" spans="1:8" hidden="1">
      <c r="A84" s="15">
        <v>56</v>
      </c>
      <c r="B84" s="39"/>
      <c r="C84" s="41"/>
      <c r="D84" s="29"/>
      <c r="E84" s="31"/>
      <c r="F84" s="29"/>
      <c r="G84" s="15"/>
      <c r="H84" s="18"/>
    </row>
    <row r="85" spans="1:8" hidden="1">
      <c r="A85" s="15">
        <v>57</v>
      </c>
      <c r="B85" s="39"/>
      <c r="C85" s="41"/>
      <c r="D85" s="29"/>
      <c r="E85" s="31"/>
      <c r="F85" s="29"/>
      <c r="G85" s="15"/>
      <c r="H85" s="18"/>
    </row>
    <row r="86" spans="1:8" hidden="1">
      <c r="A86" s="15">
        <v>58</v>
      </c>
      <c r="B86" s="39"/>
      <c r="C86" s="41"/>
      <c r="D86" s="29"/>
      <c r="E86" s="31"/>
      <c r="F86" s="29"/>
      <c r="G86" s="15"/>
      <c r="H86" s="18"/>
    </row>
    <row r="87" spans="1:8" hidden="1">
      <c r="A87" s="15">
        <v>59</v>
      </c>
      <c r="B87" s="39"/>
      <c r="C87" s="41"/>
      <c r="D87" s="29"/>
      <c r="E87" s="31"/>
      <c r="F87" s="29"/>
      <c r="G87" s="15"/>
      <c r="H87" s="18"/>
    </row>
    <row r="88" spans="1:8" hidden="1">
      <c r="A88" s="15">
        <v>60</v>
      </c>
      <c r="B88" s="39"/>
      <c r="C88" s="41"/>
      <c r="D88" s="29"/>
      <c r="E88" s="31"/>
      <c r="F88" s="29"/>
      <c r="G88" s="15"/>
      <c r="H88" s="18"/>
    </row>
    <row r="89" spans="1:8" hidden="1">
      <c r="A89" s="15">
        <v>61</v>
      </c>
      <c r="B89" s="39"/>
      <c r="C89" s="41"/>
      <c r="D89" s="29"/>
      <c r="E89" s="31"/>
      <c r="F89" s="29"/>
      <c r="G89" s="15"/>
      <c r="H89" s="18"/>
    </row>
    <row r="90" spans="1:8" hidden="1">
      <c r="A90" s="15">
        <v>62</v>
      </c>
      <c r="B90" s="39"/>
      <c r="C90" s="41"/>
      <c r="D90" s="29"/>
      <c r="E90" s="31"/>
      <c r="F90" s="29"/>
      <c r="G90" s="15"/>
      <c r="H90" s="18"/>
    </row>
    <row r="91" spans="1:8" hidden="1">
      <c r="A91" s="15">
        <v>63</v>
      </c>
      <c r="B91" s="39"/>
      <c r="C91" s="41"/>
      <c r="D91" s="29"/>
      <c r="E91" s="31"/>
      <c r="F91" s="29"/>
      <c r="G91" s="15"/>
      <c r="H91" s="18"/>
    </row>
    <row r="92" spans="1:8" hidden="1">
      <c r="A92" s="15">
        <v>64</v>
      </c>
      <c r="B92" s="39"/>
      <c r="C92" s="41"/>
      <c r="D92" s="29"/>
      <c r="E92" s="31"/>
      <c r="F92" s="29"/>
      <c r="G92" s="15"/>
      <c r="H92" s="18"/>
    </row>
    <row r="93" spans="1:8" hidden="1">
      <c r="A93" s="15">
        <v>65</v>
      </c>
      <c r="B93" s="39"/>
      <c r="C93" s="41"/>
      <c r="D93" s="29"/>
      <c r="E93" s="31"/>
      <c r="F93" s="29"/>
      <c r="G93" s="15"/>
      <c r="H93" s="18"/>
    </row>
    <row r="94" spans="1:8" hidden="1">
      <c r="A94" s="15">
        <v>66</v>
      </c>
      <c r="B94" s="39"/>
      <c r="C94" s="41"/>
      <c r="D94" s="29"/>
      <c r="E94" s="31"/>
      <c r="F94" s="29"/>
      <c r="G94" s="15"/>
      <c r="H94" s="18"/>
    </row>
    <row r="95" spans="1:8" hidden="1">
      <c r="A95" s="15">
        <v>67</v>
      </c>
      <c r="B95" s="39"/>
      <c r="C95" s="41"/>
      <c r="D95" s="29"/>
      <c r="E95" s="31"/>
      <c r="F95" s="29"/>
      <c r="G95" s="15"/>
      <c r="H95" s="18"/>
    </row>
    <row r="96" spans="1:8" hidden="1">
      <c r="A96" s="15">
        <v>68</v>
      </c>
      <c r="B96" s="39"/>
      <c r="C96" s="41"/>
      <c r="D96" s="29"/>
      <c r="E96" s="31"/>
      <c r="F96" s="29"/>
      <c r="G96" s="15"/>
      <c r="H96" s="18"/>
    </row>
    <row r="97" spans="1:8" hidden="1">
      <c r="A97" s="15">
        <v>69</v>
      </c>
      <c r="B97" s="39"/>
      <c r="C97" s="41"/>
      <c r="D97" s="29"/>
      <c r="E97" s="31"/>
      <c r="F97" s="29"/>
      <c r="G97" s="15"/>
      <c r="H97" s="18"/>
    </row>
    <row r="98" spans="1:8" hidden="1">
      <c r="A98" s="15">
        <v>70</v>
      </c>
      <c r="B98" s="39"/>
      <c r="C98" s="41"/>
      <c r="D98" s="29"/>
      <c r="E98" s="31"/>
      <c r="F98" s="29"/>
      <c r="G98" s="15"/>
      <c r="H98" s="18"/>
    </row>
    <row r="99" spans="1:8" hidden="1">
      <c r="A99" s="15">
        <v>71</v>
      </c>
      <c r="B99" s="39"/>
      <c r="C99" s="41"/>
      <c r="D99" s="29"/>
      <c r="E99" s="31"/>
      <c r="F99" s="29"/>
      <c r="G99" s="15"/>
      <c r="H99" s="18"/>
    </row>
    <row r="100" spans="1:8" hidden="1">
      <c r="A100" s="15">
        <v>72</v>
      </c>
      <c r="B100" s="39"/>
      <c r="C100" s="41"/>
      <c r="D100" s="29"/>
      <c r="E100" s="31"/>
      <c r="F100" s="29"/>
      <c r="G100" s="15"/>
      <c r="H100" s="18"/>
    </row>
    <row r="101" spans="1:8" hidden="1">
      <c r="A101" s="15">
        <v>73</v>
      </c>
      <c r="B101" s="39"/>
      <c r="C101" s="41"/>
      <c r="D101" s="29"/>
      <c r="E101" s="31"/>
      <c r="F101" s="29"/>
      <c r="G101" s="15"/>
      <c r="H101" s="18"/>
    </row>
    <row r="102" spans="1:8" hidden="1">
      <c r="A102" s="15">
        <v>74</v>
      </c>
      <c r="B102" s="39"/>
      <c r="C102" s="41"/>
      <c r="D102" s="29"/>
      <c r="E102" s="31"/>
      <c r="F102" s="29"/>
      <c r="G102" s="15"/>
      <c r="H102" s="18"/>
    </row>
    <row r="103" spans="1:8" hidden="1">
      <c r="A103" s="15">
        <v>75</v>
      </c>
      <c r="B103" s="39"/>
      <c r="C103" s="41"/>
      <c r="D103" s="29"/>
      <c r="E103" s="31"/>
      <c r="F103" s="29"/>
      <c r="G103" s="15"/>
      <c r="H103" s="18"/>
    </row>
    <row r="104" spans="1:8" hidden="1">
      <c r="A104" s="15">
        <v>76</v>
      </c>
      <c r="B104" s="39"/>
      <c r="C104" s="41"/>
      <c r="D104" s="29"/>
      <c r="E104" s="31"/>
      <c r="F104" s="29"/>
      <c r="G104" s="15"/>
      <c r="H104" s="18"/>
    </row>
    <row r="105" spans="1:8" hidden="1">
      <c r="A105" s="15">
        <v>77</v>
      </c>
      <c r="B105" s="39"/>
      <c r="C105" s="41"/>
      <c r="D105" s="29"/>
      <c r="E105" s="31"/>
      <c r="F105" s="29"/>
      <c r="G105" s="15"/>
      <c r="H105" s="18"/>
    </row>
    <row r="106" spans="1:8" hidden="1">
      <c r="A106" s="15">
        <v>78</v>
      </c>
      <c r="B106" s="39"/>
      <c r="C106" s="41"/>
      <c r="D106" s="29"/>
      <c r="E106" s="31"/>
      <c r="F106" s="29"/>
      <c r="G106" s="15"/>
      <c r="H106" s="18"/>
    </row>
    <row r="107" spans="1:8" hidden="1">
      <c r="A107" s="15">
        <v>79</v>
      </c>
      <c r="B107" s="39"/>
      <c r="C107" s="41"/>
      <c r="D107" s="29"/>
      <c r="E107" s="31"/>
      <c r="F107" s="29"/>
      <c r="G107" s="15"/>
      <c r="H107" s="18"/>
    </row>
    <row r="108" spans="1:8" hidden="1">
      <c r="A108" s="15">
        <v>80</v>
      </c>
      <c r="B108" s="39"/>
      <c r="C108" s="41"/>
      <c r="D108" s="29"/>
      <c r="E108" s="31"/>
      <c r="F108" s="29"/>
      <c r="G108" s="15"/>
      <c r="H108" s="18"/>
    </row>
    <row r="109" spans="1:8" hidden="1">
      <c r="A109" s="15">
        <v>81</v>
      </c>
      <c r="B109" s="39"/>
      <c r="C109" s="41"/>
      <c r="D109" s="29"/>
      <c r="E109" s="31"/>
      <c r="F109" s="29"/>
      <c r="G109" s="15"/>
      <c r="H109" s="18"/>
    </row>
    <row r="110" spans="1:8" hidden="1">
      <c r="A110" s="15">
        <v>82</v>
      </c>
      <c r="B110" s="39"/>
      <c r="C110" s="41"/>
      <c r="D110" s="29"/>
      <c r="E110" s="31"/>
      <c r="F110" s="29"/>
      <c r="G110" s="15"/>
      <c r="H110" s="18"/>
    </row>
    <row r="111" spans="1:8" hidden="1">
      <c r="A111" s="15">
        <v>83</v>
      </c>
      <c r="B111" s="39"/>
      <c r="C111" s="41"/>
      <c r="D111" s="29"/>
      <c r="E111" s="31"/>
      <c r="F111" s="29"/>
      <c r="G111" s="15"/>
      <c r="H111" s="18"/>
    </row>
    <row r="112" spans="1:8" hidden="1">
      <c r="A112" s="15">
        <v>84</v>
      </c>
      <c r="B112" s="39"/>
      <c r="C112" s="41"/>
      <c r="D112" s="29"/>
      <c r="E112" s="31"/>
      <c r="F112" s="29"/>
      <c r="G112" s="15"/>
      <c r="H112" s="18"/>
    </row>
    <row r="113" spans="1:8" hidden="1">
      <c r="A113" s="15">
        <v>85</v>
      </c>
      <c r="B113" s="39"/>
      <c r="C113" s="41"/>
      <c r="D113" s="29"/>
      <c r="E113" s="31"/>
      <c r="F113" s="29"/>
      <c r="G113" s="15"/>
      <c r="H113" s="18"/>
    </row>
    <row r="114" spans="1:8" hidden="1">
      <c r="A114" s="15">
        <v>86</v>
      </c>
      <c r="B114" s="39"/>
      <c r="C114" s="41"/>
      <c r="D114" s="29"/>
      <c r="E114" s="31"/>
      <c r="F114" s="29"/>
      <c r="G114" s="15"/>
      <c r="H114" s="18"/>
    </row>
    <row r="115" spans="1:8" hidden="1">
      <c r="A115" s="15">
        <v>87</v>
      </c>
      <c r="B115" s="39"/>
      <c r="C115" s="41"/>
      <c r="D115" s="29"/>
      <c r="E115" s="31"/>
      <c r="F115" s="29"/>
      <c r="G115" s="15"/>
      <c r="H115" s="18"/>
    </row>
    <row r="116" spans="1:8" hidden="1">
      <c r="A116" s="15">
        <v>88</v>
      </c>
      <c r="B116" s="39"/>
      <c r="C116" s="41"/>
      <c r="D116" s="29"/>
      <c r="E116" s="31"/>
      <c r="F116" s="29"/>
      <c r="G116" s="15"/>
      <c r="H116" s="18"/>
    </row>
    <row r="117" spans="1:8" hidden="1">
      <c r="A117" s="15">
        <v>89</v>
      </c>
      <c r="B117" s="39"/>
      <c r="C117" s="41"/>
      <c r="D117" s="29"/>
      <c r="E117" s="31"/>
      <c r="F117" s="29"/>
      <c r="G117" s="15"/>
      <c r="H117" s="18"/>
    </row>
    <row r="118" spans="1:8" hidden="1">
      <c r="A118" s="15">
        <v>90</v>
      </c>
      <c r="B118" s="39"/>
      <c r="C118" s="41"/>
      <c r="D118" s="30"/>
      <c r="E118" s="32"/>
      <c r="F118" s="30"/>
      <c r="G118" s="15"/>
      <c r="H118" s="18"/>
    </row>
    <row r="119" spans="1:8" hidden="1">
      <c r="A119" s="15">
        <v>91</v>
      </c>
      <c r="B119" s="39"/>
      <c r="C119" s="41"/>
      <c r="D119" s="30"/>
      <c r="E119" s="32"/>
      <c r="F119" s="30"/>
      <c r="G119" s="15"/>
      <c r="H119" s="18"/>
    </row>
    <row r="120" spans="1:8" hidden="1">
      <c r="A120" s="15">
        <v>92</v>
      </c>
      <c r="B120" s="39"/>
      <c r="C120" s="41"/>
      <c r="D120" s="30"/>
      <c r="E120" s="32"/>
      <c r="F120" s="30"/>
      <c r="G120" s="15"/>
      <c r="H120" s="18"/>
    </row>
    <row r="121" spans="1:8" hidden="1">
      <c r="A121" s="15">
        <v>93</v>
      </c>
      <c r="B121" s="39"/>
      <c r="C121" s="41"/>
      <c r="D121" s="30"/>
      <c r="E121" s="32"/>
      <c r="F121" s="30"/>
      <c r="G121" s="15"/>
      <c r="H121" s="18"/>
    </row>
    <row r="122" spans="1:8" hidden="1">
      <c r="A122" s="15">
        <v>94</v>
      </c>
      <c r="B122" s="39"/>
      <c r="C122" s="41"/>
      <c r="D122" s="30"/>
      <c r="E122" s="32"/>
      <c r="F122" s="30"/>
      <c r="G122" s="15"/>
      <c r="H122" s="18"/>
    </row>
    <row r="123" spans="1:8" hidden="1">
      <c r="A123" s="15">
        <v>95</v>
      </c>
      <c r="B123" s="39"/>
      <c r="C123" s="41"/>
      <c r="D123" s="30"/>
      <c r="E123" s="33"/>
      <c r="F123" s="30"/>
      <c r="G123" s="15"/>
      <c r="H123" s="18"/>
    </row>
    <row r="124" spans="1:8" hidden="1">
      <c r="A124" s="15">
        <v>96</v>
      </c>
      <c r="B124" s="39"/>
      <c r="C124" s="41"/>
      <c r="D124" s="30"/>
      <c r="E124" s="33"/>
      <c r="F124" s="30"/>
      <c r="G124" s="15"/>
      <c r="H124" s="18"/>
    </row>
    <row r="125" spans="1:8" hidden="1">
      <c r="A125" s="15">
        <v>97</v>
      </c>
      <c r="B125" s="39"/>
      <c r="C125" s="41"/>
      <c r="D125" s="30"/>
      <c r="E125" s="33"/>
      <c r="F125" s="30"/>
      <c r="G125" s="15"/>
      <c r="H125" s="18"/>
    </row>
    <row r="126" spans="1:8" hidden="1">
      <c r="A126" s="15">
        <v>98</v>
      </c>
      <c r="B126" s="39"/>
      <c r="C126" s="41"/>
      <c r="D126" s="30"/>
      <c r="E126" s="33"/>
      <c r="F126" s="30"/>
      <c r="G126" s="15"/>
      <c r="H126" s="18"/>
    </row>
    <row r="127" spans="1:8" hidden="1">
      <c r="A127" s="15">
        <v>99</v>
      </c>
      <c r="B127" s="39"/>
      <c r="C127" s="41"/>
      <c r="D127" s="30"/>
      <c r="E127" s="33"/>
      <c r="F127" s="30"/>
      <c r="G127" s="15"/>
      <c r="H127" s="18"/>
    </row>
    <row r="128" spans="1:8" ht="16.5" hidden="1" thickBot="1">
      <c r="A128" s="15">
        <v>100</v>
      </c>
      <c r="B128" s="39"/>
      <c r="C128" s="16"/>
      <c r="D128" s="15"/>
      <c r="E128" s="25"/>
      <c r="F128" s="18"/>
      <c r="G128" s="15"/>
      <c r="H128" s="18"/>
    </row>
    <row r="129" spans="1:5" ht="16.5" thickBot="1">
      <c r="A129" s="26" t="s">
        <v>60</v>
      </c>
      <c r="B129" s="13"/>
      <c r="C129" s="27"/>
      <c r="D129" s="13"/>
      <c r="E129" s="23">
        <f>SUM(E29:E128)</f>
        <v>0</v>
      </c>
    </row>
  </sheetData>
  <dataConsolidate/>
  <mergeCells count="12">
    <mergeCell ref="A2:D2"/>
    <mergeCell ref="F2:H2"/>
    <mergeCell ref="H27:H28"/>
    <mergeCell ref="A3:G3"/>
    <mergeCell ref="A26:G26"/>
    <mergeCell ref="A27:A28"/>
    <mergeCell ref="B27:B28"/>
    <mergeCell ref="C27:C28"/>
    <mergeCell ref="D27:D28"/>
    <mergeCell ref="E27:E28"/>
    <mergeCell ref="F27:F28"/>
    <mergeCell ref="G27:G28"/>
  </mergeCells>
  <phoneticPr fontId="4"/>
  <dataValidations count="3">
    <dataValidation type="list" allowBlank="1" showInputMessage="1" showErrorMessage="1" sqref="B29:B129" xr:uid="{00000000-0002-0000-0000-000000000000}">
      <formula1>"報償費,委託料,工事請負費,備品購入費,旅費,需用費,消耗品費,燃料費,食糧費,印刷製本費,役務費,通信運搬費,広告料,手数料,保険料,使用料及び賃借料"</formula1>
    </dataValidation>
    <dataValidation type="list" allowBlank="1" showInputMessage="1" showErrorMessage="1" sqref="B5:B25" xr:uid="{00000000-0002-0000-0000-000001000000}">
      <formula1>"市町村補助金,自己財源,事業収入,その他収入,県補助金"</formula1>
    </dataValidation>
    <dataValidation type="list" allowBlank="1" showInputMessage="1" showErrorMessage="1" sqref="G5:G24 G29:G129" xr:uid="{00000000-0002-0000-0000-000002000000}">
      <formula1>"有,無"</formula1>
    </dataValidation>
  </dataValidations>
  <pageMargins left="0.39370078740157483" right="0" top="0.59055118110236227" bottom="0.19685039370078741" header="0.31496062992125984" footer="0.31496062992125984"/>
  <pageSetup paperSize="9" fitToHeight="0" orientation="landscape" r:id="rId1"/>
  <rowBreaks count="1" manualBreakCount="1">
    <brk id="35" max="7" man="1"/>
  </rowBreaks>
  <colBreaks count="1" manualBreakCount="1">
    <brk id="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38"/>
  <sheetViews>
    <sheetView showZeros="0" view="pageBreakPreview" topLeftCell="A3" zoomScaleNormal="100" zoomScaleSheetLayoutView="100" workbookViewId="0">
      <selection activeCell="C16" sqref="C16"/>
    </sheetView>
  </sheetViews>
  <sheetFormatPr defaultColWidth="9" defaultRowHeight="13.5"/>
  <cols>
    <col min="1" max="1" width="5.875" style="2" customWidth="1"/>
    <col min="2" max="2" width="18.875" style="2" customWidth="1"/>
    <col min="3" max="4" width="15.875" style="2" customWidth="1"/>
    <col min="5" max="5" width="17.125" style="2" customWidth="1"/>
    <col min="6" max="16384" width="9" style="2"/>
  </cols>
  <sheetData>
    <row r="1" spans="1:8">
      <c r="A1" s="2" t="s">
        <v>1</v>
      </c>
    </row>
    <row r="2" spans="1:8" ht="24.95" customHeight="1">
      <c r="B2" s="127"/>
      <c r="C2" s="127"/>
      <c r="D2" s="127"/>
      <c r="E2" s="128" t="s">
        <v>264</v>
      </c>
    </row>
    <row r="3" spans="1:8" ht="28.5">
      <c r="A3" s="248" t="s">
        <v>0</v>
      </c>
      <c r="B3" s="248"/>
      <c r="C3" s="248"/>
      <c r="D3" s="248"/>
      <c r="E3" s="248"/>
      <c r="F3" s="3"/>
      <c r="G3" s="3"/>
      <c r="H3" s="3"/>
    </row>
    <row r="4" spans="1:8" ht="24.95" customHeight="1"/>
    <row r="5" spans="1:8" ht="24.95" customHeight="1">
      <c r="A5" s="249" t="str">
        <f>【申請時のみ】当初予算収支明細!A2</f>
        <v>事業名：</v>
      </c>
      <c r="B5" s="249"/>
      <c r="C5" s="249"/>
      <c r="D5" s="249" t="str">
        <f>【申請時のみ】当初予算収支明細!F2</f>
        <v>団体名：</v>
      </c>
      <c r="E5" s="249"/>
      <c r="F5" s="4" t="s">
        <v>252</v>
      </c>
    </row>
    <row r="7" spans="1:8" ht="24.95" customHeight="1">
      <c r="A7" s="2" t="s">
        <v>6</v>
      </c>
      <c r="E7" s="130" t="s">
        <v>16</v>
      </c>
    </row>
    <row r="8" spans="1:8" ht="29.25" customHeight="1">
      <c r="A8" s="236" t="s">
        <v>239</v>
      </c>
      <c r="B8" s="236"/>
      <c r="C8" s="140" t="s">
        <v>258</v>
      </c>
      <c r="D8" s="236" t="s">
        <v>18</v>
      </c>
      <c r="E8" s="236"/>
    </row>
    <row r="9" spans="1:8" ht="24.95" customHeight="1">
      <c r="A9" s="243" t="s">
        <v>176</v>
      </c>
      <c r="B9" s="230"/>
      <c r="C9" s="74">
        <f>SUMIF(【申請時のみ】当初予算収支明細!$B$4:$B$25,'【自動入力】収支予算（当初）'!A9,【申請時のみ】当初予算収支明細!$E$4:$E$25)</f>
        <v>0</v>
      </c>
      <c r="D9" s="246" t="s">
        <v>70</v>
      </c>
      <c r="E9" s="247"/>
    </row>
    <row r="10" spans="1:8" ht="24.95" customHeight="1">
      <c r="A10" s="243" t="s">
        <v>19</v>
      </c>
      <c r="B10" s="243"/>
      <c r="C10" s="75">
        <f>SUMIF(【申請時のみ】当初予算収支明細!$B$4:$B$25,'【自動入力】収支予算（当初）'!A10,【申請時のみ】当初予算収支明細!$E$4:$E$25)</f>
        <v>0</v>
      </c>
      <c r="D10" s="242" t="s">
        <v>273</v>
      </c>
      <c r="E10" s="242"/>
    </row>
    <row r="11" spans="1:8" ht="24.95" customHeight="1">
      <c r="A11" s="243" t="s">
        <v>3</v>
      </c>
      <c r="B11" s="243"/>
      <c r="C11" s="76">
        <f>SUMIF(【申請時のみ】当初予算収支明細!$B$4:$B$25,'【自動入力】収支予算（当初）'!A11,【申請時のみ】当初予算収支明細!$E$4:$E$25)</f>
        <v>0</v>
      </c>
      <c r="D11" s="239" t="s">
        <v>77</v>
      </c>
      <c r="E11" s="239"/>
    </row>
    <row r="12" spans="1:8" ht="24.95" customHeight="1">
      <c r="A12" s="243" t="s">
        <v>15</v>
      </c>
      <c r="B12" s="243"/>
      <c r="C12" s="76">
        <f>SUMIF(【申請時のみ】当初予算収支明細!$B$4:$B$25,'【自動入力】収支予算（当初）'!A12,【申請時のみ】当初予算収支明細!$E$4:$E$25)</f>
        <v>0</v>
      </c>
      <c r="D12" s="240" t="s">
        <v>77</v>
      </c>
      <c r="E12" s="241"/>
    </row>
    <row r="13" spans="1:8" ht="24.95" customHeight="1">
      <c r="A13" s="243" t="s">
        <v>4</v>
      </c>
      <c r="B13" s="243"/>
      <c r="C13" s="76">
        <f>SUMIF(【申請時のみ】当初予算収支明細!$B$4:$B$25,'【自動入力】収支予算（当初）'!A13,【申請時のみ】当初予算収支明細!$E$4:$E$25)</f>
        <v>0</v>
      </c>
      <c r="D13" s="239" t="s">
        <v>77</v>
      </c>
      <c r="E13" s="239"/>
    </row>
    <row r="14" spans="1:8" ht="24.95" customHeight="1">
      <c r="A14" s="244" t="s">
        <v>5</v>
      </c>
      <c r="B14" s="244"/>
      <c r="C14" s="77">
        <f>SUM(C9:C13)</f>
        <v>0</v>
      </c>
      <c r="D14" s="238"/>
      <c r="E14" s="238"/>
    </row>
    <row r="15" spans="1:8" ht="24.95" customHeight="1">
      <c r="B15" s="132"/>
    </row>
    <row r="16" spans="1:8" ht="24.95" customHeight="1">
      <c r="B16" s="133"/>
      <c r="C16" s="134"/>
      <c r="D16" s="134"/>
    </row>
    <row r="17" spans="1:5" ht="24.95" customHeight="1">
      <c r="A17" s="2" t="s">
        <v>7</v>
      </c>
      <c r="E17" s="130" t="s">
        <v>20</v>
      </c>
    </row>
    <row r="18" spans="1:5" ht="68.25" customHeight="1">
      <c r="A18" s="135" t="s">
        <v>8</v>
      </c>
      <c r="B18" s="136" t="s">
        <v>9</v>
      </c>
      <c r="C18" s="131" t="s">
        <v>259</v>
      </c>
      <c r="D18" s="240" t="s">
        <v>17</v>
      </c>
      <c r="E18" s="241"/>
    </row>
    <row r="19" spans="1:5" ht="35.1" customHeight="1">
      <c r="A19" s="245" t="s">
        <v>10</v>
      </c>
      <c r="B19" s="245"/>
      <c r="C19" s="78">
        <f>SUMIF(【申請時のみ】当初予算収支明細!$B$28:$B$129,'【自動入力】収支予算（当初）'!A19,【申請時のみ】当初予算収支明細!$E$28:$E$129)</f>
        <v>0</v>
      </c>
      <c r="D19" s="242" t="s">
        <v>273</v>
      </c>
      <c r="E19" s="242"/>
    </row>
    <row r="20" spans="1:5" ht="35.1" customHeight="1">
      <c r="A20" s="243" t="s">
        <v>11</v>
      </c>
      <c r="B20" s="243"/>
      <c r="C20" s="78">
        <f>SUMIF(【申請時のみ】当初予算収支明細!$B$28:$B$129,'【自動入力】収支予算（当初）'!A20,【申請時のみ】当初予算収支明細!$E$28:$E$129)</f>
        <v>0</v>
      </c>
      <c r="D20" s="232" t="s">
        <v>78</v>
      </c>
      <c r="E20" s="233"/>
    </row>
    <row r="21" spans="1:5" ht="35.1" customHeight="1">
      <c r="A21" s="230" t="s">
        <v>23</v>
      </c>
      <c r="B21" s="231"/>
      <c r="C21" s="78">
        <f>SUMIF(【申請時のみ】当初予算収支明細!$B$28:$B$129,'【自動入力】収支予算（当初）'!A21,【申請時のみ】当初予算収支明細!$E$28:$E$129)</f>
        <v>0</v>
      </c>
      <c r="D21" s="232" t="s">
        <v>77</v>
      </c>
      <c r="E21" s="233"/>
    </row>
    <row r="22" spans="1:5" ht="35.1" customHeight="1">
      <c r="A22" s="230" t="s">
        <v>28</v>
      </c>
      <c r="B22" s="231"/>
      <c r="C22" s="78">
        <f>SUMIF(【申請時のみ】当初予算収支明細!$B$28:$B$129,'【自動入力】収支予算（当初）'!A22,【申請時のみ】当初予算収支明細!$E$28:$E$129)</f>
        <v>0</v>
      </c>
      <c r="D22" s="242" t="s">
        <v>77</v>
      </c>
      <c r="E22" s="242"/>
    </row>
    <row r="23" spans="1:5" ht="35.1" customHeight="1">
      <c r="A23" s="253" t="s">
        <v>26</v>
      </c>
      <c r="B23" s="231"/>
      <c r="C23" s="79">
        <f>SUM(C24:C35)</f>
        <v>0</v>
      </c>
      <c r="D23" s="254"/>
      <c r="E23" s="254"/>
    </row>
    <row r="24" spans="1:5" ht="35.1" customHeight="1">
      <c r="A24" s="255"/>
      <c r="B24" s="85" t="s">
        <v>12</v>
      </c>
      <c r="C24" s="80">
        <f>SUMIF(【申請時のみ】当初予算収支明細!$B$28:$B$129,'【自動入力】収支予算（当初）'!B24,【申請時のみ】当初予算収支明細!$E$28:$E$129)</f>
        <v>0</v>
      </c>
      <c r="D24" s="258" t="s">
        <v>274</v>
      </c>
      <c r="E24" s="258"/>
    </row>
    <row r="25" spans="1:5" ht="35.1" customHeight="1">
      <c r="A25" s="255"/>
      <c r="B25" s="86" t="s">
        <v>34</v>
      </c>
      <c r="C25" s="81">
        <f>SUMIF(【申請時のみ】当初予算収支明細!$B$28:$B$129,'【自動入力】収支予算（当初）'!B25,【申請時のみ】当初予算収支明細!$E$28:$E$129)</f>
        <v>0</v>
      </c>
      <c r="D25" s="234" t="s">
        <v>77</v>
      </c>
      <c r="E25" s="235"/>
    </row>
    <row r="26" spans="1:5" ht="35.1" customHeight="1">
      <c r="A26" s="255"/>
      <c r="B26" s="87" t="s">
        <v>13</v>
      </c>
      <c r="C26" s="82">
        <f>SUMIF(【申請時のみ】当初予算収支明細!$B$28:$B$129,'【自動入力】収支予算（当初）'!B26,【申請時のみ】当初予算収支明細!$E$28:$E$129)</f>
        <v>0</v>
      </c>
      <c r="D26" s="250" t="s">
        <v>77</v>
      </c>
      <c r="E26" s="250"/>
    </row>
    <row r="27" spans="1:5" ht="35.1" customHeight="1">
      <c r="A27" s="255"/>
      <c r="B27" s="87" t="s">
        <v>35</v>
      </c>
      <c r="C27" s="82">
        <f>SUMIF(【申請時のみ】当初予算収支明細!$B$28:$B$129,'【自動入力】収支予算（当初）'!B27,【申請時のみ】当初予算収支明細!$E$28:$E$129)</f>
        <v>0</v>
      </c>
      <c r="D27" s="234" t="s">
        <v>77</v>
      </c>
      <c r="E27" s="235"/>
    </row>
    <row r="28" spans="1:5" ht="35.1" customHeight="1">
      <c r="A28" s="255"/>
      <c r="B28" s="87" t="s">
        <v>36</v>
      </c>
      <c r="C28" s="82">
        <f>SUMIF(【申請時のみ】当初予算収支明細!$B$28:$B$129,'【自動入力】収支予算（当初）'!B28,【申請時のみ】当初予算収支明細!$E$28:$E$129)</f>
        <v>0</v>
      </c>
      <c r="D28" s="234" t="s">
        <v>77</v>
      </c>
      <c r="E28" s="235"/>
    </row>
    <row r="29" spans="1:5" ht="35.1" customHeight="1">
      <c r="A29" s="255"/>
      <c r="B29" s="141" t="s">
        <v>14</v>
      </c>
      <c r="C29" s="83">
        <f>SUMIF(【申請時のみ】当初予算収支明細!$B$28:$B$129,'【自動入力】収支予算（当初）'!B29,【申請時のみ】当初予算収支明細!$E$28:$E$129)</f>
        <v>0</v>
      </c>
      <c r="D29" s="257" t="s">
        <v>77</v>
      </c>
      <c r="E29" s="257"/>
    </row>
    <row r="30" spans="1:5" ht="35.1" customHeight="1">
      <c r="A30" s="255"/>
      <c r="B30" s="141" t="s">
        <v>37</v>
      </c>
      <c r="C30" s="83">
        <f>SUMIF(【申請時のみ】当初予算収支明細!$B$28:$B$129,'【自動入力】収支予算（当初）'!B30,【申請時のみ】当初予算収支明細!$E$28:$E$129)</f>
        <v>0</v>
      </c>
      <c r="D30" s="234" t="s">
        <v>77</v>
      </c>
      <c r="E30" s="235"/>
    </row>
    <row r="31" spans="1:5" ht="35.1" customHeight="1">
      <c r="A31" s="255"/>
      <c r="B31" s="138" t="s">
        <v>30</v>
      </c>
      <c r="C31" s="82">
        <f>SUMIF(【申請時のみ】当初予算収支明細!$B$28:$B$129,'【自動入力】収支予算（当初）'!B31,【申請時のみ】当初予算収支明細!$E$28:$E$129)</f>
        <v>0</v>
      </c>
      <c r="D31" s="257" t="s">
        <v>77</v>
      </c>
      <c r="E31" s="257"/>
    </row>
    <row r="32" spans="1:5" ht="35.1" customHeight="1">
      <c r="A32" s="255"/>
      <c r="B32" s="87" t="s">
        <v>40</v>
      </c>
      <c r="C32" s="82">
        <f>SUMIF(【申請時のみ】当初予算収支明細!$B$28:$B$129,'【自動入力】収支予算（当初）'!B32,【申請時のみ】当初予算収支明細!$E$28:$E$129)</f>
        <v>0</v>
      </c>
      <c r="D32" s="250" t="s">
        <v>77</v>
      </c>
      <c r="E32" s="250"/>
    </row>
    <row r="33" spans="1:5" ht="35.1" customHeight="1">
      <c r="A33" s="255"/>
      <c r="B33" s="139" t="s">
        <v>38</v>
      </c>
      <c r="C33" s="83">
        <f>SUMIF(【申請時のみ】当初予算収支明細!$B$28:$B$129,'【自動入力】収支予算（当初）'!B33,【申請時のみ】当初予算収支明細!$E$28:$E$129)</f>
        <v>0</v>
      </c>
      <c r="D33" s="234" t="s">
        <v>77</v>
      </c>
      <c r="E33" s="235"/>
    </row>
    <row r="34" spans="1:5" ht="35.1" customHeight="1">
      <c r="A34" s="255"/>
      <c r="B34" s="139" t="s">
        <v>39</v>
      </c>
      <c r="C34" s="83">
        <f>SUMIF(【申請時のみ】当初予算収支明細!$B$28:$B$129,'【自動入力】収支予算（当初）'!B34,【申請時のみ】当初予算収支明細!$E$28:$E$129)</f>
        <v>0</v>
      </c>
      <c r="D34" s="234" t="s">
        <v>77</v>
      </c>
      <c r="E34" s="235"/>
    </row>
    <row r="35" spans="1:5" ht="35.1" customHeight="1">
      <c r="A35" s="256"/>
      <c r="B35" s="139" t="s">
        <v>32</v>
      </c>
      <c r="C35" s="83">
        <f>SUMIF(【申請時のみ】当初予算収支明細!$B$28:$B$129,'【自動入力】収支予算（当初）'!B35,【申請時のみ】当初予算収支明細!$E$28:$E$129)</f>
        <v>0</v>
      </c>
      <c r="D35" s="257" t="s">
        <v>77</v>
      </c>
      <c r="E35" s="257"/>
    </row>
    <row r="36" spans="1:5" ht="24.95" customHeight="1">
      <c r="A36" s="244" t="s">
        <v>5</v>
      </c>
      <c r="B36" s="244"/>
      <c r="C36" s="84">
        <f>SUM(C19:C23)</f>
        <v>0</v>
      </c>
      <c r="D36" s="252"/>
      <c r="E36" s="252"/>
    </row>
    <row r="37" spans="1:5" s="5" customFormat="1" ht="116.25" customHeight="1">
      <c r="A37" s="251"/>
      <c r="B37" s="251"/>
      <c r="C37" s="251"/>
      <c r="D37" s="237"/>
      <c r="E37" s="237"/>
    </row>
    <row r="38" spans="1:5">
      <c r="A38" s="237"/>
      <c r="B38" s="237"/>
      <c r="C38" s="237"/>
      <c r="D38" s="237"/>
      <c r="E38" s="237"/>
    </row>
  </sheetData>
  <sheetProtection algorithmName="SHA-512" hashValue="2mmeEdZik9KJOdta1EpvgZcrf+yjlUkEm8rEbe8WUFLSYCcXb0b5Hp0tF5hDg6YRJFxYCH8N9kJWm0evN4PSdg==" saltValue="YKPy7LAAVwjsXT/MWsB82A==" spinCount="100000" sheet="1"/>
  <mergeCells count="45">
    <mergeCell ref="D32:E32"/>
    <mergeCell ref="A37:E37"/>
    <mergeCell ref="A20:B20"/>
    <mergeCell ref="A8:B8"/>
    <mergeCell ref="A36:B36"/>
    <mergeCell ref="D36:E36"/>
    <mergeCell ref="A23:B23"/>
    <mergeCell ref="D20:E20"/>
    <mergeCell ref="D23:E23"/>
    <mergeCell ref="A24:A35"/>
    <mergeCell ref="D31:E31"/>
    <mergeCell ref="D35:E35"/>
    <mergeCell ref="D24:E24"/>
    <mergeCell ref="D26:E26"/>
    <mergeCell ref="D29:E29"/>
    <mergeCell ref="D22:E22"/>
    <mergeCell ref="A19:B19"/>
    <mergeCell ref="D9:E9"/>
    <mergeCell ref="D18:E18"/>
    <mergeCell ref="D19:E19"/>
    <mergeCell ref="A3:E3"/>
    <mergeCell ref="A12:B12"/>
    <mergeCell ref="A5:C5"/>
    <mergeCell ref="D5:E5"/>
    <mergeCell ref="D30:E30"/>
    <mergeCell ref="D33:E33"/>
    <mergeCell ref="D34:E34"/>
    <mergeCell ref="D8:E8"/>
    <mergeCell ref="A38:E38"/>
    <mergeCell ref="D14:E14"/>
    <mergeCell ref="D13:E13"/>
    <mergeCell ref="D12:E12"/>
    <mergeCell ref="D11:E11"/>
    <mergeCell ref="D10:E10"/>
    <mergeCell ref="A22:B22"/>
    <mergeCell ref="A9:B9"/>
    <mergeCell ref="A10:B10"/>
    <mergeCell ref="A11:B11"/>
    <mergeCell ref="A13:B13"/>
    <mergeCell ref="A14:B14"/>
    <mergeCell ref="A21:B21"/>
    <mergeCell ref="D21:E21"/>
    <mergeCell ref="D25:E25"/>
    <mergeCell ref="D27:E27"/>
    <mergeCell ref="D28:E28"/>
  </mergeCells>
  <phoneticPr fontId="4"/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Q130"/>
  <sheetViews>
    <sheetView view="pageBreakPreview" topLeftCell="D16" zoomScale="110" zoomScaleNormal="100" zoomScaleSheetLayoutView="110" workbookViewId="0">
      <selection activeCell="J50" sqref="J50"/>
    </sheetView>
  </sheetViews>
  <sheetFormatPr defaultColWidth="8.875" defaultRowHeight="15.75"/>
  <cols>
    <col min="1" max="1" width="5.125" style="9" bestFit="1" customWidth="1"/>
    <col min="2" max="2" width="17.625" style="9" bestFit="1" customWidth="1"/>
    <col min="3" max="3" width="17.625" style="9" customWidth="1"/>
    <col min="4" max="4" width="12.125" style="9" bestFit="1" customWidth="1"/>
    <col min="5" max="5" width="23.125" style="9" customWidth="1"/>
    <col min="6" max="6" width="12.625" style="9" bestFit="1" customWidth="1"/>
    <col min="7" max="7" width="20.375" style="9" customWidth="1"/>
    <col min="8" max="8" width="10.75" style="9" bestFit="1" customWidth="1"/>
    <col min="9" max="10" width="9.125" style="9" bestFit="1" customWidth="1"/>
    <col min="11" max="11" width="11.5" style="37" bestFit="1" customWidth="1"/>
    <col min="12" max="12" width="14.5" style="9" bestFit="1" customWidth="1"/>
    <col min="13" max="13" width="11.75" style="9" bestFit="1" customWidth="1"/>
    <col min="14" max="14" width="9.625" style="9" bestFit="1" customWidth="1"/>
    <col min="15" max="15" width="11.5" style="37" bestFit="1" customWidth="1"/>
    <col min="16" max="16" width="17.875" style="9" bestFit="1" customWidth="1"/>
    <col min="17" max="17" width="32.125" style="9" bestFit="1" customWidth="1"/>
    <col min="18" max="16384" width="8.875" style="9"/>
  </cols>
  <sheetData>
    <row r="1" spans="1:17" s="8" customFormat="1" ht="21">
      <c r="A1" s="6" t="s">
        <v>79</v>
      </c>
      <c r="B1" s="7"/>
      <c r="C1" s="7"/>
      <c r="D1" s="7"/>
      <c r="E1" s="7"/>
      <c r="F1" s="7"/>
      <c r="G1" s="7"/>
      <c r="H1" s="7"/>
      <c r="I1" s="7"/>
      <c r="J1" s="7"/>
      <c r="K1" s="46"/>
      <c r="L1" s="7"/>
      <c r="M1" s="7"/>
      <c r="N1" s="7"/>
      <c r="O1" s="46"/>
      <c r="P1" s="7"/>
      <c r="Q1" s="7"/>
    </row>
    <row r="2" spans="1:17" s="8" customFormat="1" ht="21">
      <c r="A2" s="6"/>
      <c r="B2" s="7"/>
      <c r="C2" s="7"/>
      <c r="D2" s="7"/>
      <c r="E2" s="7"/>
      <c r="F2" s="7"/>
      <c r="G2" s="7"/>
      <c r="H2" s="7"/>
      <c r="I2" s="7"/>
      <c r="J2" s="7"/>
      <c r="K2" s="34"/>
      <c r="L2" s="7"/>
      <c r="M2" s="7"/>
      <c r="N2" s="7"/>
      <c r="O2" s="34"/>
      <c r="P2" s="7"/>
    </row>
    <row r="3" spans="1:17" ht="21" customHeight="1">
      <c r="A3" s="56" t="s">
        <v>63</v>
      </c>
      <c r="B3" s="57"/>
      <c r="C3" s="55"/>
      <c r="D3" s="55"/>
      <c r="E3" s="55"/>
      <c r="F3" s="55"/>
      <c r="G3" s="55"/>
      <c r="H3" s="55"/>
      <c r="I3" s="55"/>
      <c r="J3" s="55"/>
      <c r="K3" s="55"/>
      <c r="L3" s="56" t="s">
        <v>85</v>
      </c>
      <c r="M3" s="55"/>
      <c r="N3" s="55"/>
      <c r="O3" s="55"/>
      <c r="P3" s="55"/>
    </row>
    <row r="4" spans="1:17" ht="31.5">
      <c r="A4" s="10" t="s">
        <v>58</v>
      </c>
      <c r="B4" s="63" t="s">
        <v>51</v>
      </c>
      <c r="C4" s="62" t="s">
        <v>164</v>
      </c>
      <c r="D4" s="10" t="s">
        <v>42</v>
      </c>
      <c r="E4" s="10" t="s">
        <v>43</v>
      </c>
      <c r="F4" s="11" t="s">
        <v>44</v>
      </c>
      <c r="G4" s="10" t="s">
        <v>67</v>
      </c>
      <c r="H4" s="24" t="s">
        <v>82</v>
      </c>
      <c r="I4" s="13"/>
      <c r="J4" s="13"/>
      <c r="K4" s="35"/>
      <c r="L4" s="24" t="s">
        <v>86</v>
      </c>
      <c r="M4" s="58" t="s">
        <v>84</v>
      </c>
      <c r="N4" s="51"/>
      <c r="O4" s="48"/>
      <c r="P4" s="49"/>
    </row>
    <row r="5" spans="1:17">
      <c r="A5" s="15">
        <v>1</v>
      </c>
      <c r="B5" s="206" t="s">
        <v>166</v>
      </c>
      <c r="C5" s="206" t="s">
        <v>167</v>
      </c>
      <c r="D5" s="207">
        <v>46204</v>
      </c>
      <c r="E5" s="206" t="s">
        <v>168</v>
      </c>
      <c r="F5" s="208">
        <v>400000</v>
      </c>
      <c r="G5" s="206" t="s">
        <v>169</v>
      </c>
      <c r="H5" s="15"/>
      <c r="I5" s="14"/>
      <c r="L5" s="39"/>
      <c r="M5" s="54">
        <f>SUMIF(精算収支明細!$B$29:$B$130,L5,精算収支明細!$F$29:$F$130)</f>
        <v>0</v>
      </c>
      <c r="N5" s="50"/>
      <c r="O5" s="36"/>
      <c r="P5" s="14"/>
    </row>
    <row r="6" spans="1:17" ht="15.75" customHeight="1">
      <c r="A6" s="15">
        <v>2</v>
      </c>
      <c r="B6" s="206" t="s">
        <v>3</v>
      </c>
      <c r="C6" s="206" t="s">
        <v>167</v>
      </c>
      <c r="D6" s="207">
        <v>46204</v>
      </c>
      <c r="E6" s="206" t="s">
        <v>168</v>
      </c>
      <c r="F6" s="208">
        <v>500000</v>
      </c>
      <c r="G6" s="206"/>
      <c r="H6" s="15"/>
      <c r="I6" s="14"/>
      <c r="L6" s="39"/>
      <c r="M6" s="54">
        <f>SUMIF(精算収支明細!$B$29:$B$130,L6,精算収支明細!$F$29:$F$130)</f>
        <v>0</v>
      </c>
      <c r="N6" s="50"/>
      <c r="O6" s="36"/>
      <c r="P6" s="14"/>
    </row>
    <row r="7" spans="1:17" ht="15.75" customHeight="1">
      <c r="A7" s="15">
        <v>3</v>
      </c>
      <c r="B7" s="206" t="s">
        <v>80</v>
      </c>
      <c r="C7" s="206" t="s">
        <v>177</v>
      </c>
      <c r="D7" s="207" t="s">
        <v>179</v>
      </c>
      <c r="E7" s="206" t="s">
        <v>168</v>
      </c>
      <c r="F7" s="208">
        <v>500000</v>
      </c>
      <c r="G7" s="206"/>
      <c r="H7" s="15"/>
      <c r="I7" s="14"/>
      <c r="L7" s="39"/>
      <c r="M7" s="54">
        <f>SUMIF(精算収支明細!$B$29:$B$130,L7,精算収支明細!$F$29:$F$130)</f>
        <v>0</v>
      </c>
      <c r="N7" s="50"/>
      <c r="O7" s="36"/>
      <c r="P7" s="14"/>
    </row>
    <row r="8" spans="1:17" ht="15.75" customHeight="1">
      <c r="A8" s="15">
        <v>4</v>
      </c>
      <c r="B8" s="206" t="s">
        <v>166</v>
      </c>
      <c r="C8" s="206" t="s">
        <v>165</v>
      </c>
      <c r="D8" s="207" t="s">
        <v>175</v>
      </c>
      <c r="E8" s="206" t="s">
        <v>168</v>
      </c>
      <c r="F8" s="209">
        <v>1600000</v>
      </c>
      <c r="G8" s="206" t="s">
        <v>170</v>
      </c>
      <c r="H8" s="15"/>
      <c r="I8" s="14"/>
      <c r="L8" s="39"/>
      <c r="M8" s="54">
        <f>SUMIF(精算収支明細!$B$29:$B$130,L8,精算収支明細!$F$29:$F$130)</f>
        <v>0</v>
      </c>
      <c r="N8" s="50"/>
      <c r="O8" s="36"/>
      <c r="P8" s="14"/>
    </row>
    <row r="9" spans="1:17" ht="15.75" customHeight="1">
      <c r="A9" s="15">
        <v>5</v>
      </c>
      <c r="B9" s="210"/>
      <c r="C9" s="206"/>
      <c r="D9" s="41"/>
      <c r="E9" s="210"/>
      <c r="F9" s="211"/>
      <c r="G9" s="29"/>
      <c r="H9" s="15"/>
      <c r="I9" s="14"/>
      <c r="J9" s="14"/>
      <c r="L9" s="39"/>
      <c r="M9" s="54">
        <f>SUMIF(精算収支明細!$B$29:$B$130,L9,精算収支明細!$F$29:$F$130)</f>
        <v>0</v>
      </c>
      <c r="N9" s="50"/>
      <c r="O9" s="36"/>
      <c r="P9" s="14"/>
    </row>
    <row r="10" spans="1:17" ht="15.75" customHeight="1">
      <c r="A10" s="15">
        <v>6</v>
      </c>
      <c r="B10" s="210"/>
      <c r="C10" s="206"/>
      <c r="D10" s="41"/>
      <c r="E10" s="210"/>
      <c r="F10" s="211"/>
      <c r="G10" s="29"/>
      <c r="H10" s="15"/>
      <c r="I10" s="14"/>
      <c r="J10" s="14"/>
      <c r="L10" s="39"/>
      <c r="M10" s="54">
        <f>SUMIF(精算収支明細!$B$29:$B$130,L10,精算収支明細!$F$29:$F$130)</f>
        <v>0</v>
      </c>
      <c r="N10" s="50"/>
      <c r="O10" s="36"/>
      <c r="P10" s="14"/>
    </row>
    <row r="11" spans="1:17" ht="15.75" customHeight="1">
      <c r="A11" s="15">
        <v>7</v>
      </c>
      <c r="B11" s="210"/>
      <c r="C11" s="206"/>
      <c r="D11" s="41"/>
      <c r="E11" s="210"/>
      <c r="F11" s="211"/>
      <c r="G11" s="29"/>
      <c r="H11" s="15"/>
      <c r="I11" s="14"/>
      <c r="J11" s="14"/>
      <c r="L11" s="39"/>
      <c r="M11" s="54">
        <f>SUMIF(精算収支明細!$B$29:$B$130,L11,精算収支明細!$F$29:$F$130)</f>
        <v>0</v>
      </c>
      <c r="N11" s="50"/>
      <c r="O11" s="36"/>
      <c r="P11" s="14"/>
    </row>
    <row r="12" spans="1:17" ht="15.75" customHeight="1">
      <c r="A12" s="15">
        <v>8</v>
      </c>
      <c r="B12" s="210"/>
      <c r="C12" s="206"/>
      <c r="D12" s="41"/>
      <c r="E12" s="210"/>
      <c r="F12" s="211"/>
      <c r="G12" s="29"/>
      <c r="H12" s="15"/>
      <c r="I12" s="14"/>
      <c r="J12" s="14"/>
      <c r="L12" s="39"/>
      <c r="M12" s="54">
        <f>SUMIF(精算収支明細!$B$29:$B$130,L12,精算収支明細!$F$29:$F$130)</f>
        <v>0</v>
      </c>
      <c r="N12" s="50"/>
      <c r="O12" s="36"/>
      <c r="P12" s="14"/>
    </row>
    <row r="13" spans="1:17" ht="15.75" customHeight="1">
      <c r="A13" s="15">
        <v>9</v>
      </c>
      <c r="B13" s="210"/>
      <c r="C13" s="206"/>
      <c r="D13" s="41"/>
      <c r="E13" s="210"/>
      <c r="F13" s="211"/>
      <c r="G13" s="29"/>
      <c r="H13" s="15"/>
      <c r="I13" s="14"/>
      <c r="J13" s="14"/>
      <c r="L13" s="39"/>
      <c r="M13" s="54">
        <f>SUMIF(精算収支明細!$B$29:$B$130,L13,精算収支明細!$F$29:$F$130)</f>
        <v>0</v>
      </c>
      <c r="N13" s="50"/>
      <c r="O13" s="36"/>
      <c r="P13" s="14"/>
    </row>
    <row r="14" spans="1:17" ht="15.75" customHeight="1">
      <c r="A14" s="15">
        <v>10</v>
      </c>
      <c r="B14" s="210"/>
      <c r="C14" s="206"/>
      <c r="D14" s="41"/>
      <c r="E14" s="210"/>
      <c r="F14" s="211"/>
      <c r="G14" s="29"/>
      <c r="H14" s="15"/>
      <c r="I14" s="14"/>
      <c r="J14" s="14"/>
      <c r="L14" s="39"/>
      <c r="M14" s="54">
        <f>SUMIF(精算収支明細!$B$29:$B$130,L14,精算収支明細!$F$29:$F$130)</f>
        <v>0</v>
      </c>
      <c r="N14" s="50"/>
      <c r="O14" s="36"/>
      <c r="P14" s="14"/>
    </row>
    <row r="15" spans="1:17" ht="15.75" customHeight="1">
      <c r="A15" s="15">
        <v>11</v>
      </c>
      <c r="B15" s="210"/>
      <c r="C15" s="206"/>
      <c r="D15" s="41"/>
      <c r="E15" s="210"/>
      <c r="F15" s="211"/>
      <c r="G15" s="29"/>
      <c r="H15" s="15"/>
      <c r="I15" s="14"/>
      <c r="J15" s="14"/>
      <c r="L15" s="39"/>
      <c r="M15" s="54">
        <f>SUMIF(精算収支明細!$B$29:$B$130,L15,精算収支明細!$F$29:$F$130)</f>
        <v>0</v>
      </c>
      <c r="N15" s="50"/>
      <c r="O15" s="36"/>
      <c r="P15" s="14"/>
    </row>
    <row r="16" spans="1:17" ht="15.75" customHeight="1">
      <c r="A16" s="15">
        <v>12</v>
      </c>
      <c r="B16" s="210"/>
      <c r="C16" s="206"/>
      <c r="D16" s="41"/>
      <c r="E16" s="210"/>
      <c r="F16" s="211"/>
      <c r="G16" s="29"/>
      <c r="H16" s="15"/>
      <c r="I16" s="14"/>
      <c r="J16" s="14"/>
      <c r="L16" s="39"/>
      <c r="M16" s="54">
        <f>SUMIF(精算収支明細!$B$29:$B$130,L16,精算収支明細!$F$29:$F$130)</f>
        <v>0</v>
      </c>
      <c r="N16" s="50"/>
      <c r="O16" s="36"/>
      <c r="P16" s="14"/>
    </row>
    <row r="17" spans="1:17">
      <c r="A17" s="15">
        <v>13</v>
      </c>
      <c r="B17" s="210"/>
      <c r="C17" s="206"/>
      <c r="D17" s="41"/>
      <c r="E17" s="210"/>
      <c r="F17" s="211"/>
      <c r="G17" s="29"/>
      <c r="H17" s="15"/>
      <c r="I17" s="14"/>
      <c r="J17" s="14"/>
      <c r="L17" s="39"/>
      <c r="M17" s="54">
        <f>SUMIF(精算収支明細!$B$29:$B$130,L17,精算収支明細!$F$29:$F$130)</f>
        <v>0</v>
      </c>
      <c r="N17" s="50"/>
      <c r="O17" s="36"/>
      <c r="P17" s="14"/>
    </row>
    <row r="18" spans="1:17">
      <c r="A18" s="15">
        <v>14</v>
      </c>
      <c r="B18" s="210"/>
      <c r="C18" s="206"/>
      <c r="D18" s="41"/>
      <c r="E18" s="210"/>
      <c r="F18" s="211"/>
      <c r="G18" s="29"/>
      <c r="H18" s="15"/>
      <c r="I18" s="14"/>
      <c r="J18" s="14"/>
      <c r="L18" s="39"/>
      <c r="M18" s="54">
        <f>SUMIF(精算収支明細!$B$29:$B$130,L18,精算収支明細!$F$29:$F$130)</f>
        <v>0</v>
      </c>
      <c r="N18" s="50"/>
      <c r="O18" s="36"/>
      <c r="P18" s="14"/>
    </row>
    <row r="19" spans="1:17">
      <c r="A19" s="15">
        <v>15</v>
      </c>
      <c r="B19" s="210"/>
      <c r="C19" s="206"/>
      <c r="D19" s="41"/>
      <c r="E19" s="210"/>
      <c r="F19" s="211"/>
      <c r="G19" s="29"/>
      <c r="H19" s="15"/>
      <c r="I19" s="14"/>
      <c r="J19" s="14"/>
      <c r="L19" s="39"/>
      <c r="M19" s="54">
        <f>SUMIF(精算収支明細!$B$29:$B$130,L19,精算収支明細!$F$29:$F$130)</f>
        <v>0</v>
      </c>
      <c r="N19" s="50"/>
      <c r="O19" s="36"/>
      <c r="P19" s="14"/>
    </row>
    <row r="20" spans="1:17">
      <c r="A20" s="15">
        <v>16</v>
      </c>
      <c r="B20" s="210"/>
      <c r="C20" s="206"/>
      <c r="D20" s="41"/>
      <c r="E20" s="210"/>
      <c r="F20" s="211"/>
      <c r="G20" s="29"/>
      <c r="H20" s="15"/>
      <c r="I20" s="14"/>
      <c r="J20" s="14"/>
      <c r="L20" s="39"/>
      <c r="M20" s="54">
        <f>SUMIF(精算収支明細!$B$29:$B$130,L20,精算収支明細!$F$29:$F$130)</f>
        <v>0</v>
      </c>
      <c r="N20" s="50"/>
      <c r="O20" s="36"/>
      <c r="P20" s="14"/>
    </row>
    <row r="21" spans="1:17">
      <c r="A21" s="15">
        <v>17</v>
      </c>
      <c r="B21" s="210"/>
      <c r="C21" s="206"/>
      <c r="D21" s="41"/>
      <c r="E21" s="210"/>
      <c r="F21" s="211"/>
      <c r="G21" s="29"/>
      <c r="H21" s="15"/>
      <c r="I21" s="14"/>
      <c r="J21" s="14"/>
      <c r="K21" s="36"/>
      <c r="L21" s="39"/>
      <c r="M21" s="54">
        <f>SUMIF(精算収支明細!$B$29:$B$130,L21,精算収支明細!$F$29:$F$130)</f>
        <v>0</v>
      </c>
      <c r="N21" s="50"/>
      <c r="O21" s="36"/>
      <c r="P21" s="14"/>
    </row>
    <row r="22" spans="1:17">
      <c r="A22" s="15">
        <v>18</v>
      </c>
      <c r="B22" s="210"/>
      <c r="C22" s="206"/>
      <c r="D22" s="41"/>
      <c r="E22" s="210"/>
      <c r="F22" s="211"/>
      <c r="G22" s="29"/>
      <c r="H22" s="15"/>
      <c r="I22" s="14"/>
      <c r="J22" s="14"/>
      <c r="K22" s="36"/>
      <c r="L22" s="39"/>
      <c r="M22" s="54">
        <f>SUMIF(精算収支明細!$B$29:$B$130,L22,精算収支明細!$F$29:$F$130)</f>
        <v>0</v>
      </c>
      <c r="N22" s="14"/>
      <c r="O22" s="36"/>
      <c r="P22" s="14"/>
    </row>
    <row r="23" spans="1:17">
      <c r="A23" s="15">
        <v>19</v>
      </c>
      <c r="B23" s="210"/>
      <c r="C23" s="206"/>
      <c r="D23" s="41"/>
      <c r="E23" s="210"/>
      <c r="F23" s="211"/>
      <c r="G23" s="29"/>
      <c r="H23" s="15"/>
      <c r="I23" s="14"/>
      <c r="J23" s="14"/>
      <c r="K23" s="36"/>
      <c r="L23" s="39"/>
      <c r="M23" s="54">
        <f>SUMIF(精算収支明細!$B$29:$B$130,L23,精算収支明細!$F$29:$F$130)</f>
        <v>0</v>
      </c>
      <c r="N23" s="14"/>
      <c r="O23" s="36"/>
      <c r="P23" s="14"/>
    </row>
    <row r="24" spans="1:17" ht="16.5" thickBot="1">
      <c r="A24" s="15">
        <v>20</v>
      </c>
      <c r="B24" s="210"/>
      <c r="C24" s="206"/>
      <c r="D24" s="41"/>
      <c r="E24" s="210"/>
      <c r="F24" s="212"/>
      <c r="G24" s="29"/>
      <c r="H24" s="15"/>
      <c r="I24" s="14"/>
      <c r="J24" s="14"/>
      <c r="K24" s="36"/>
      <c r="L24" s="39"/>
      <c r="M24" s="54">
        <f>SUMIF(精算収支明細!$B$29:$B$130,L24,精算収支明細!$F$29:$F$130)</f>
        <v>0</v>
      </c>
      <c r="N24" s="14"/>
      <c r="O24" s="36"/>
      <c r="P24" s="14"/>
    </row>
    <row r="25" spans="1:17" ht="16.5" thickBot="1">
      <c r="A25" s="20" t="s">
        <v>59</v>
      </c>
      <c r="B25" s="21"/>
      <c r="C25" s="21"/>
      <c r="D25" s="21"/>
      <c r="E25" s="22"/>
      <c r="F25" s="23">
        <f>SUM(F5:F24)</f>
        <v>3000000</v>
      </c>
      <c r="H25" s="14"/>
      <c r="I25" s="14"/>
      <c r="J25" s="14"/>
      <c r="L25" s="15" t="s">
        <v>60</v>
      </c>
      <c r="M25" s="54">
        <f>SUM(M5:M24)</f>
        <v>0</v>
      </c>
      <c r="N25" s="14"/>
      <c r="P25" s="14"/>
    </row>
    <row r="26" spans="1:17" ht="59.25" customHeight="1" thickBot="1">
      <c r="A26" s="66"/>
      <c r="B26" s="49"/>
      <c r="C26" s="49"/>
      <c r="D26" s="65"/>
      <c r="E26" s="49"/>
      <c r="F26" s="64"/>
      <c r="H26" s="14"/>
      <c r="I26" s="14"/>
      <c r="J26" s="14"/>
      <c r="K26" s="216"/>
      <c r="M26" s="217"/>
      <c r="O26" s="216"/>
      <c r="Q26" s="218" t="s">
        <v>268</v>
      </c>
    </row>
    <row r="27" spans="1:17" ht="21">
      <c r="A27" s="56" t="s">
        <v>64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</row>
    <row r="28" spans="1:17" ht="15.75" customHeight="1">
      <c r="A28" s="225" t="s">
        <v>57</v>
      </c>
      <c r="B28" s="259" t="s">
        <v>51</v>
      </c>
      <c r="C28" s="261" t="s">
        <v>263</v>
      </c>
      <c r="D28" s="226" t="s">
        <v>50</v>
      </c>
      <c r="E28" s="229" t="s">
        <v>43</v>
      </c>
      <c r="F28" s="225" t="s">
        <v>44</v>
      </c>
      <c r="G28" s="229" t="s">
        <v>67</v>
      </c>
      <c r="H28" s="226" t="s">
        <v>83</v>
      </c>
      <c r="I28" s="226" t="s">
        <v>47</v>
      </c>
      <c r="J28" s="226" t="s">
        <v>45</v>
      </c>
      <c r="K28" s="260" t="s">
        <v>53</v>
      </c>
      <c r="L28" s="10" t="s">
        <v>65</v>
      </c>
      <c r="M28" s="42" t="s">
        <v>49</v>
      </c>
      <c r="N28" s="43"/>
      <c r="O28" s="44"/>
      <c r="P28" s="11" t="s">
        <v>52</v>
      </c>
      <c r="Q28" s="229" t="s">
        <v>72</v>
      </c>
    </row>
    <row r="29" spans="1:17" ht="47.25">
      <c r="A29" s="225"/>
      <c r="B29" s="259"/>
      <c r="C29" s="262"/>
      <c r="D29" s="225"/>
      <c r="E29" s="228"/>
      <c r="F29" s="225"/>
      <c r="G29" s="228"/>
      <c r="H29" s="226"/>
      <c r="I29" s="226"/>
      <c r="J29" s="225"/>
      <c r="K29" s="260"/>
      <c r="L29" s="24" t="s">
        <v>66</v>
      </c>
      <c r="M29" s="10" t="s">
        <v>46</v>
      </c>
      <c r="N29" s="24" t="s">
        <v>61</v>
      </c>
      <c r="O29" s="40" t="s">
        <v>62</v>
      </c>
      <c r="P29" s="45" t="s">
        <v>69</v>
      </c>
      <c r="Q29" s="228"/>
    </row>
    <row r="30" spans="1:17">
      <c r="A30" s="15">
        <v>1</v>
      </c>
      <c r="B30" s="213" t="s">
        <v>10</v>
      </c>
      <c r="C30" s="214" t="s">
        <v>171</v>
      </c>
      <c r="D30" s="207">
        <v>46234</v>
      </c>
      <c r="E30" s="206" t="s">
        <v>173</v>
      </c>
      <c r="F30" s="215">
        <v>50000</v>
      </c>
      <c r="G30" s="71"/>
      <c r="H30" s="15"/>
      <c r="I30" s="16"/>
      <c r="J30" s="16"/>
      <c r="K30" s="38"/>
      <c r="L30" s="15"/>
      <c r="M30" s="16"/>
      <c r="N30" s="39"/>
      <c r="O30" s="38"/>
      <c r="P30" s="15"/>
      <c r="Q30" s="18"/>
    </row>
    <row r="31" spans="1:17">
      <c r="A31" s="15">
        <v>2</v>
      </c>
      <c r="B31" s="213" t="s">
        <v>11</v>
      </c>
      <c r="C31" s="214" t="s">
        <v>171</v>
      </c>
      <c r="D31" s="207">
        <v>46234</v>
      </c>
      <c r="E31" s="206" t="s">
        <v>173</v>
      </c>
      <c r="F31" s="215">
        <v>850000</v>
      </c>
      <c r="G31" s="71"/>
      <c r="H31" s="15"/>
      <c r="I31" s="16"/>
      <c r="J31" s="16"/>
      <c r="K31" s="38"/>
      <c r="L31" s="15"/>
      <c r="M31" s="16"/>
      <c r="N31" s="39"/>
      <c r="O31" s="38"/>
      <c r="P31" s="15"/>
      <c r="Q31" s="18"/>
    </row>
    <row r="32" spans="1:17">
      <c r="A32" s="15">
        <v>3</v>
      </c>
      <c r="B32" s="213" t="s">
        <v>11</v>
      </c>
      <c r="C32" s="214" t="s">
        <v>178</v>
      </c>
      <c r="D32" s="207" t="s">
        <v>174</v>
      </c>
      <c r="E32" s="206" t="s">
        <v>173</v>
      </c>
      <c r="F32" s="215">
        <v>1500000</v>
      </c>
      <c r="G32" s="71"/>
      <c r="H32" s="15"/>
      <c r="I32" s="16"/>
      <c r="J32" s="16"/>
      <c r="K32" s="38"/>
      <c r="L32" s="15"/>
      <c r="M32" s="16"/>
      <c r="N32" s="39"/>
      <c r="O32" s="38"/>
      <c r="P32" s="15"/>
      <c r="Q32" s="18"/>
    </row>
    <row r="33" spans="1:17">
      <c r="A33" s="15">
        <v>4</v>
      </c>
      <c r="B33" s="213" t="s">
        <v>14</v>
      </c>
      <c r="C33" s="214" t="s">
        <v>172</v>
      </c>
      <c r="D33" s="207" t="s">
        <v>174</v>
      </c>
      <c r="E33" s="206" t="s">
        <v>173</v>
      </c>
      <c r="F33" s="215">
        <v>100000</v>
      </c>
      <c r="G33" s="71"/>
      <c r="H33" s="15"/>
      <c r="I33" s="16"/>
      <c r="J33" s="16"/>
      <c r="K33" s="38"/>
      <c r="L33" s="15"/>
      <c r="M33" s="16"/>
      <c r="N33" s="39"/>
      <c r="O33" s="38"/>
      <c r="P33" s="15"/>
      <c r="Q33" s="18"/>
    </row>
    <row r="34" spans="1:17">
      <c r="A34" s="15">
        <v>5</v>
      </c>
      <c r="B34" s="213" t="s">
        <v>31</v>
      </c>
      <c r="C34" s="214" t="s">
        <v>172</v>
      </c>
      <c r="D34" s="207" t="s">
        <v>174</v>
      </c>
      <c r="E34" s="206" t="s">
        <v>173</v>
      </c>
      <c r="F34" s="215">
        <v>500000</v>
      </c>
      <c r="G34" s="29"/>
      <c r="H34" s="15"/>
      <c r="I34" s="16"/>
      <c r="J34" s="16"/>
      <c r="K34" s="38"/>
      <c r="L34" s="15"/>
      <c r="M34" s="16"/>
      <c r="N34" s="39"/>
      <c r="O34" s="38"/>
      <c r="P34" s="15"/>
      <c r="Q34" s="18"/>
    </row>
    <row r="35" spans="1:17">
      <c r="A35" s="15">
        <v>6</v>
      </c>
      <c r="B35" s="39"/>
      <c r="C35" s="72"/>
      <c r="D35" s="41"/>
      <c r="E35" s="29"/>
      <c r="F35" s="31"/>
      <c r="G35" s="29"/>
      <c r="H35" s="15"/>
      <c r="I35" s="16"/>
      <c r="J35" s="16"/>
      <c r="K35" s="38"/>
      <c r="L35" s="15"/>
      <c r="M35" s="16"/>
      <c r="N35" s="39"/>
      <c r="O35" s="38"/>
      <c r="P35" s="15"/>
      <c r="Q35" s="18"/>
    </row>
    <row r="36" spans="1:17">
      <c r="A36" s="15">
        <v>7</v>
      </c>
      <c r="B36" s="39"/>
      <c r="C36" s="72"/>
      <c r="D36" s="41"/>
      <c r="E36" s="29"/>
      <c r="F36" s="31"/>
      <c r="G36" s="29"/>
      <c r="H36" s="15"/>
      <c r="I36" s="16"/>
      <c r="J36" s="16"/>
      <c r="K36" s="38"/>
      <c r="L36" s="15"/>
      <c r="M36" s="16"/>
      <c r="N36" s="39"/>
      <c r="O36" s="38"/>
      <c r="P36" s="15"/>
      <c r="Q36" s="18"/>
    </row>
    <row r="37" spans="1:17">
      <c r="A37" s="15">
        <v>8</v>
      </c>
      <c r="B37" s="39"/>
      <c r="C37" s="72"/>
      <c r="D37" s="41"/>
      <c r="E37" s="29"/>
      <c r="F37" s="31"/>
      <c r="G37" s="29"/>
      <c r="H37" s="15"/>
      <c r="I37" s="16"/>
      <c r="J37" s="16"/>
      <c r="K37" s="38"/>
      <c r="L37" s="15"/>
      <c r="M37" s="16"/>
      <c r="N37" s="39"/>
      <c r="O37" s="38"/>
      <c r="P37" s="15"/>
      <c r="Q37" s="18"/>
    </row>
    <row r="38" spans="1:17">
      <c r="A38" s="15">
        <v>9</v>
      </c>
      <c r="B38" s="39"/>
      <c r="C38" s="72"/>
      <c r="D38" s="41"/>
      <c r="E38" s="29"/>
      <c r="F38" s="31"/>
      <c r="G38" s="29"/>
      <c r="H38" s="15"/>
      <c r="I38" s="16"/>
      <c r="J38" s="16"/>
      <c r="K38" s="38"/>
      <c r="L38" s="15"/>
      <c r="M38" s="16"/>
      <c r="N38" s="39"/>
      <c r="O38" s="38"/>
      <c r="P38" s="15"/>
      <c r="Q38" s="18"/>
    </row>
    <row r="39" spans="1:17">
      <c r="A39" s="15">
        <v>10</v>
      </c>
      <c r="B39" s="39"/>
      <c r="C39" s="72"/>
      <c r="D39" s="41"/>
      <c r="E39" s="29"/>
      <c r="F39" s="31"/>
      <c r="G39" s="29"/>
      <c r="H39" s="15"/>
      <c r="I39" s="16"/>
      <c r="J39" s="16"/>
      <c r="K39" s="38"/>
      <c r="L39" s="15"/>
      <c r="M39" s="16"/>
      <c r="N39" s="39"/>
      <c r="O39" s="38"/>
      <c r="P39" s="15"/>
      <c r="Q39" s="18"/>
    </row>
    <row r="40" spans="1:17">
      <c r="A40" s="15">
        <v>11</v>
      </c>
      <c r="B40" s="39"/>
      <c r="C40" s="72"/>
      <c r="D40" s="41"/>
      <c r="E40" s="29"/>
      <c r="F40" s="31"/>
      <c r="G40" s="29"/>
      <c r="H40" s="15"/>
      <c r="I40" s="16"/>
      <c r="J40" s="16"/>
      <c r="K40" s="38"/>
      <c r="L40" s="15"/>
      <c r="M40" s="16"/>
      <c r="N40" s="39"/>
      <c r="O40" s="38"/>
      <c r="P40" s="15"/>
      <c r="Q40" s="18"/>
    </row>
    <row r="41" spans="1:17">
      <c r="A41" s="15">
        <v>12</v>
      </c>
      <c r="B41" s="39"/>
      <c r="C41" s="72"/>
      <c r="D41" s="41"/>
      <c r="E41" s="29"/>
      <c r="F41" s="31"/>
      <c r="G41" s="29"/>
      <c r="H41" s="15"/>
      <c r="I41" s="16"/>
      <c r="J41" s="16"/>
      <c r="K41" s="38"/>
      <c r="L41" s="15"/>
      <c r="M41" s="16"/>
      <c r="N41" s="39"/>
      <c r="O41" s="38"/>
      <c r="P41" s="15"/>
      <c r="Q41" s="18"/>
    </row>
    <row r="42" spans="1:17">
      <c r="A42" s="15">
        <v>13</v>
      </c>
      <c r="B42" s="39"/>
      <c r="C42" s="72"/>
      <c r="D42" s="41"/>
      <c r="E42" s="29"/>
      <c r="F42" s="31"/>
      <c r="G42" s="29"/>
      <c r="H42" s="15"/>
      <c r="I42" s="16"/>
      <c r="J42" s="16"/>
      <c r="K42" s="38"/>
      <c r="L42" s="15"/>
      <c r="M42" s="16"/>
      <c r="N42" s="39"/>
      <c r="O42" s="38"/>
      <c r="P42" s="15"/>
      <c r="Q42" s="18"/>
    </row>
    <row r="43" spans="1:17">
      <c r="A43" s="15">
        <v>14</v>
      </c>
      <c r="B43" s="39"/>
      <c r="C43" s="72"/>
      <c r="D43" s="41"/>
      <c r="E43" s="29"/>
      <c r="F43" s="31"/>
      <c r="G43" s="29"/>
      <c r="H43" s="15"/>
      <c r="I43" s="16"/>
      <c r="J43" s="16"/>
      <c r="K43" s="38"/>
      <c r="L43" s="15"/>
      <c r="M43" s="16"/>
      <c r="N43" s="39"/>
      <c r="O43" s="38"/>
      <c r="P43" s="15"/>
      <c r="Q43" s="18"/>
    </row>
    <row r="44" spans="1:17">
      <c r="A44" s="15">
        <v>15</v>
      </c>
      <c r="B44" s="39"/>
      <c r="C44" s="72"/>
      <c r="D44" s="41"/>
      <c r="E44" s="29"/>
      <c r="F44" s="31"/>
      <c r="G44" s="29"/>
      <c r="H44" s="15"/>
      <c r="I44" s="16"/>
      <c r="J44" s="16"/>
      <c r="K44" s="38"/>
      <c r="L44" s="15"/>
      <c r="M44" s="16"/>
      <c r="N44" s="39"/>
      <c r="O44" s="38"/>
      <c r="P44" s="15"/>
      <c r="Q44" s="18"/>
    </row>
    <row r="45" spans="1:17">
      <c r="A45" s="15">
        <v>16</v>
      </c>
      <c r="B45" s="39"/>
      <c r="C45" s="72"/>
      <c r="D45" s="41"/>
      <c r="E45" s="29"/>
      <c r="F45" s="31"/>
      <c r="G45" s="29"/>
      <c r="H45" s="15"/>
      <c r="I45" s="16"/>
      <c r="J45" s="16"/>
      <c r="K45" s="38"/>
      <c r="L45" s="15"/>
      <c r="M45" s="16"/>
      <c r="N45" s="39"/>
      <c r="O45" s="38"/>
      <c r="P45" s="15"/>
      <c r="Q45" s="18"/>
    </row>
    <row r="46" spans="1:17">
      <c r="A46" s="15">
        <v>17</v>
      </c>
      <c r="B46" s="39"/>
      <c r="C46" s="72"/>
      <c r="D46" s="41"/>
      <c r="E46" s="29"/>
      <c r="F46" s="31"/>
      <c r="G46" s="29"/>
      <c r="H46" s="15"/>
      <c r="I46" s="16"/>
      <c r="J46" s="16"/>
      <c r="K46" s="38"/>
      <c r="L46" s="15"/>
      <c r="M46" s="16"/>
      <c r="N46" s="39"/>
      <c r="O46" s="38"/>
      <c r="P46" s="15"/>
      <c r="Q46" s="18"/>
    </row>
    <row r="47" spans="1:17">
      <c r="A47" s="15">
        <v>18</v>
      </c>
      <c r="B47" s="39"/>
      <c r="C47" s="72"/>
      <c r="D47" s="41"/>
      <c r="E47" s="29"/>
      <c r="F47" s="31"/>
      <c r="G47" s="29"/>
      <c r="H47" s="15"/>
      <c r="I47" s="16"/>
      <c r="J47" s="16"/>
      <c r="K47" s="38"/>
      <c r="L47" s="15"/>
      <c r="M47" s="16"/>
      <c r="N47" s="39"/>
      <c r="O47" s="38"/>
      <c r="P47" s="15"/>
      <c r="Q47" s="18"/>
    </row>
    <row r="48" spans="1:17">
      <c r="A48" s="15">
        <v>19</v>
      </c>
      <c r="B48" s="39"/>
      <c r="C48" s="72"/>
      <c r="D48" s="41"/>
      <c r="E48" s="29"/>
      <c r="F48" s="31"/>
      <c r="G48" s="29"/>
      <c r="H48" s="15"/>
      <c r="I48" s="16"/>
      <c r="J48" s="16"/>
      <c r="K48" s="38"/>
      <c r="L48" s="15"/>
      <c r="M48" s="16"/>
      <c r="N48" s="39"/>
      <c r="O48" s="38"/>
      <c r="P48" s="15"/>
      <c r="Q48" s="18"/>
    </row>
    <row r="49" spans="1:17">
      <c r="A49" s="15">
        <v>20</v>
      </c>
      <c r="B49" s="39"/>
      <c r="C49" s="72"/>
      <c r="D49" s="41"/>
      <c r="E49" s="29"/>
      <c r="F49" s="31"/>
      <c r="G49" s="29"/>
      <c r="H49" s="15"/>
      <c r="I49" s="16"/>
      <c r="J49" s="16"/>
      <c r="K49" s="38"/>
      <c r="L49" s="15"/>
      <c r="M49" s="16"/>
      <c r="N49" s="39"/>
      <c r="O49" s="38"/>
      <c r="P49" s="15"/>
      <c r="Q49" s="18"/>
    </row>
    <row r="50" spans="1:17">
      <c r="A50" s="15">
        <v>21</v>
      </c>
      <c r="B50" s="39"/>
      <c r="C50" s="72"/>
      <c r="D50" s="41"/>
      <c r="E50" s="29"/>
      <c r="F50" s="31"/>
      <c r="G50" s="29"/>
      <c r="H50" s="15"/>
      <c r="I50" s="16"/>
      <c r="J50" s="16"/>
      <c r="K50" s="38"/>
      <c r="L50" s="15"/>
      <c r="M50" s="16"/>
      <c r="N50" s="39"/>
      <c r="O50" s="38"/>
      <c r="P50" s="15"/>
      <c r="Q50" s="18"/>
    </row>
    <row r="51" spans="1:17">
      <c r="A51" s="15">
        <v>22</v>
      </c>
      <c r="B51" s="39"/>
      <c r="C51" s="72"/>
      <c r="D51" s="41"/>
      <c r="E51" s="29"/>
      <c r="F51" s="31"/>
      <c r="G51" s="29"/>
      <c r="H51" s="15"/>
      <c r="I51" s="16"/>
      <c r="J51" s="16"/>
      <c r="K51" s="38"/>
      <c r="L51" s="15"/>
      <c r="M51" s="16"/>
      <c r="N51" s="39"/>
      <c r="O51" s="38"/>
      <c r="P51" s="15"/>
      <c r="Q51" s="18"/>
    </row>
    <row r="52" spans="1:17">
      <c r="A52" s="15">
        <v>23</v>
      </c>
      <c r="B52" s="39"/>
      <c r="C52" s="72"/>
      <c r="D52" s="41"/>
      <c r="E52" s="29"/>
      <c r="F52" s="31"/>
      <c r="G52" s="29"/>
      <c r="H52" s="15"/>
      <c r="I52" s="16"/>
      <c r="J52" s="16"/>
      <c r="K52" s="38"/>
      <c r="L52" s="15"/>
      <c r="M52" s="16"/>
      <c r="N52" s="39"/>
      <c r="O52" s="38"/>
      <c r="P52" s="15"/>
      <c r="Q52" s="18"/>
    </row>
    <row r="53" spans="1:17">
      <c r="A53" s="15">
        <v>24</v>
      </c>
      <c r="B53" s="39"/>
      <c r="C53" s="72"/>
      <c r="D53" s="41"/>
      <c r="E53" s="29"/>
      <c r="F53" s="31"/>
      <c r="G53" s="29"/>
      <c r="H53" s="15"/>
      <c r="I53" s="16"/>
      <c r="J53" s="16"/>
      <c r="K53" s="38"/>
      <c r="L53" s="15"/>
      <c r="M53" s="16"/>
      <c r="N53" s="39"/>
      <c r="O53" s="38"/>
      <c r="P53" s="15"/>
      <c r="Q53" s="18"/>
    </row>
    <row r="54" spans="1:17">
      <c r="A54" s="15">
        <v>25</v>
      </c>
      <c r="B54" s="39"/>
      <c r="C54" s="72"/>
      <c r="D54" s="41"/>
      <c r="E54" s="29"/>
      <c r="F54" s="31"/>
      <c r="G54" s="29"/>
      <c r="H54" s="15"/>
      <c r="I54" s="16"/>
      <c r="J54" s="16"/>
      <c r="K54" s="38"/>
      <c r="L54" s="15"/>
      <c r="M54" s="16"/>
      <c r="N54" s="39"/>
      <c r="O54" s="38"/>
      <c r="P54" s="15"/>
      <c r="Q54" s="18"/>
    </row>
    <row r="55" spans="1:17">
      <c r="A55" s="15">
        <v>26</v>
      </c>
      <c r="B55" s="39"/>
      <c r="C55" s="72"/>
      <c r="D55" s="41"/>
      <c r="E55" s="29"/>
      <c r="F55" s="31"/>
      <c r="G55" s="29"/>
      <c r="H55" s="15"/>
      <c r="I55" s="16"/>
      <c r="J55" s="16"/>
      <c r="K55" s="38"/>
      <c r="L55" s="15"/>
      <c r="M55" s="16"/>
      <c r="N55" s="39"/>
      <c r="O55" s="38"/>
      <c r="P55" s="15"/>
      <c r="Q55" s="18"/>
    </row>
    <row r="56" spans="1:17">
      <c r="A56" s="15">
        <v>27</v>
      </c>
      <c r="B56" s="39"/>
      <c r="C56" s="72"/>
      <c r="D56" s="41"/>
      <c r="E56" s="29"/>
      <c r="F56" s="31"/>
      <c r="G56" s="29"/>
      <c r="H56" s="15"/>
      <c r="I56" s="16"/>
      <c r="J56" s="16"/>
      <c r="K56" s="38"/>
      <c r="L56" s="15"/>
      <c r="M56" s="16"/>
      <c r="N56" s="39"/>
      <c r="O56" s="38"/>
      <c r="P56" s="15"/>
      <c r="Q56" s="18"/>
    </row>
    <row r="57" spans="1:17">
      <c r="A57" s="15">
        <v>28</v>
      </c>
      <c r="B57" s="39"/>
      <c r="C57" s="72"/>
      <c r="D57" s="41"/>
      <c r="E57" s="29"/>
      <c r="F57" s="31"/>
      <c r="G57" s="29"/>
      <c r="H57" s="15"/>
      <c r="I57" s="16"/>
      <c r="J57" s="16"/>
      <c r="K57" s="38"/>
      <c r="L57" s="15"/>
      <c r="M57" s="16"/>
      <c r="N57" s="39"/>
      <c r="O57" s="38"/>
      <c r="P57" s="15"/>
      <c r="Q57" s="18"/>
    </row>
    <row r="58" spans="1:17">
      <c r="A58" s="15">
        <v>29</v>
      </c>
      <c r="B58" s="39"/>
      <c r="C58" s="72"/>
      <c r="D58" s="41"/>
      <c r="E58" s="29"/>
      <c r="F58" s="31"/>
      <c r="G58" s="29"/>
      <c r="H58" s="15"/>
      <c r="I58" s="16"/>
      <c r="J58" s="16"/>
      <c r="K58" s="38"/>
      <c r="L58" s="15"/>
      <c r="M58" s="16"/>
      <c r="N58" s="39"/>
      <c r="O58" s="38"/>
      <c r="P58" s="15"/>
      <c r="Q58" s="18"/>
    </row>
    <row r="59" spans="1:17">
      <c r="A59" s="15">
        <v>30</v>
      </c>
      <c r="B59" s="39"/>
      <c r="C59" s="72"/>
      <c r="D59" s="41"/>
      <c r="E59" s="29"/>
      <c r="F59" s="31"/>
      <c r="G59" s="29"/>
      <c r="H59" s="15"/>
      <c r="I59" s="16"/>
      <c r="J59" s="16"/>
      <c r="K59" s="38"/>
      <c r="L59" s="15"/>
      <c r="M59" s="16"/>
      <c r="N59" s="39"/>
      <c r="O59" s="38"/>
      <c r="P59" s="15"/>
      <c r="Q59" s="18"/>
    </row>
    <row r="60" spans="1:17">
      <c r="A60" s="15">
        <v>31</v>
      </c>
      <c r="B60" s="39"/>
      <c r="C60" s="72"/>
      <c r="D60" s="41"/>
      <c r="E60" s="29"/>
      <c r="F60" s="31"/>
      <c r="G60" s="29"/>
      <c r="H60" s="15"/>
      <c r="I60" s="16"/>
      <c r="J60" s="16"/>
      <c r="K60" s="38"/>
      <c r="L60" s="15"/>
      <c r="M60" s="16"/>
      <c r="N60" s="39"/>
      <c r="O60" s="38"/>
      <c r="P60" s="15"/>
      <c r="Q60" s="18"/>
    </row>
    <row r="61" spans="1:17">
      <c r="A61" s="15">
        <v>32</v>
      </c>
      <c r="B61" s="39"/>
      <c r="C61" s="72"/>
      <c r="D61" s="41"/>
      <c r="E61" s="29"/>
      <c r="F61" s="31"/>
      <c r="G61" s="29"/>
      <c r="H61" s="15"/>
      <c r="I61" s="16"/>
      <c r="J61" s="16"/>
      <c r="K61" s="38"/>
      <c r="L61" s="15"/>
      <c r="M61" s="16"/>
      <c r="N61" s="39"/>
      <c r="O61" s="38"/>
      <c r="P61" s="15"/>
      <c r="Q61" s="18"/>
    </row>
    <row r="62" spans="1:17">
      <c r="A62" s="15">
        <v>33</v>
      </c>
      <c r="B62" s="39"/>
      <c r="C62" s="72"/>
      <c r="D62" s="41"/>
      <c r="E62" s="29"/>
      <c r="F62" s="31"/>
      <c r="G62" s="29"/>
      <c r="H62" s="15"/>
      <c r="I62" s="16"/>
      <c r="J62" s="16"/>
      <c r="K62" s="38"/>
      <c r="L62" s="15"/>
      <c r="M62" s="16"/>
      <c r="N62" s="39"/>
      <c r="O62" s="38"/>
      <c r="P62" s="15"/>
      <c r="Q62" s="18"/>
    </row>
    <row r="63" spans="1:17">
      <c r="A63" s="15">
        <v>34</v>
      </c>
      <c r="B63" s="39"/>
      <c r="C63" s="72"/>
      <c r="D63" s="41"/>
      <c r="E63" s="29"/>
      <c r="F63" s="31"/>
      <c r="G63" s="29"/>
      <c r="H63" s="15"/>
      <c r="I63" s="16"/>
      <c r="J63" s="16"/>
      <c r="K63" s="38"/>
      <c r="L63" s="15"/>
      <c r="M63" s="16"/>
      <c r="N63" s="39"/>
      <c r="O63" s="38"/>
      <c r="P63" s="15"/>
      <c r="Q63" s="18"/>
    </row>
    <row r="64" spans="1:17">
      <c r="A64" s="15">
        <v>35</v>
      </c>
      <c r="B64" s="39"/>
      <c r="C64" s="72"/>
      <c r="D64" s="41"/>
      <c r="E64" s="29"/>
      <c r="F64" s="31"/>
      <c r="G64" s="29"/>
      <c r="H64" s="15"/>
      <c r="I64" s="16"/>
      <c r="J64" s="16"/>
      <c r="K64" s="38"/>
      <c r="L64" s="15"/>
      <c r="M64" s="16"/>
      <c r="N64" s="39"/>
      <c r="O64" s="38"/>
      <c r="P64" s="15"/>
      <c r="Q64" s="18"/>
    </row>
    <row r="65" spans="1:17">
      <c r="A65" s="15">
        <v>36</v>
      </c>
      <c r="B65" s="39"/>
      <c r="C65" s="72"/>
      <c r="D65" s="41"/>
      <c r="E65" s="29"/>
      <c r="F65" s="31"/>
      <c r="G65" s="29"/>
      <c r="H65" s="15"/>
      <c r="I65" s="16"/>
      <c r="J65" s="16"/>
      <c r="K65" s="38"/>
      <c r="L65" s="15"/>
      <c r="M65" s="16"/>
      <c r="N65" s="39"/>
      <c r="O65" s="38"/>
      <c r="P65" s="15"/>
      <c r="Q65" s="18"/>
    </row>
    <row r="66" spans="1:17">
      <c r="A66" s="15">
        <v>37</v>
      </c>
      <c r="B66" s="39"/>
      <c r="C66" s="72"/>
      <c r="D66" s="41"/>
      <c r="E66" s="29"/>
      <c r="F66" s="31"/>
      <c r="G66" s="29"/>
      <c r="H66" s="15"/>
      <c r="I66" s="16"/>
      <c r="J66" s="16"/>
      <c r="K66" s="38"/>
      <c r="L66" s="15"/>
      <c r="M66" s="16"/>
      <c r="N66" s="39"/>
      <c r="O66" s="38"/>
      <c r="P66" s="15"/>
      <c r="Q66" s="18"/>
    </row>
    <row r="67" spans="1:17">
      <c r="A67" s="15">
        <v>38</v>
      </c>
      <c r="B67" s="39"/>
      <c r="C67" s="72"/>
      <c r="D67" s="41"/>
      <c r="E67" s="29"/>
      <c r="F67" s="31"/>
      <c r="G67" s="29"/>
      <c r="H67" s="15"/>
      <c r="I67" s="16"/>
      <c r="J67" s="16"/>
      <c r="K67" s="38"/>
      <c r="L67" s="15"/>
      <c r="M67" s="16"/>
      <c r="N67" s="39"/>
      <c r="O67" s="38"/>
      <c r="P67" s="15"/>
      <c r="Q67" s="18"/>
    </row>
    <row r="68" spans="1:17">
      <c r="A68" s="15">
        <v>39</v>
      </c>
      <c r="B68" s="39"/>
      <c r="C68" s="72"/>
      <c r="D68" s="41"/>
      <c r="E68" s="29"/>
      <c r="F68" s="31"/>
      <c r="G68" s="29"/>
      <c r="H68" s="15"/>
      <c r="I68" s="16"/>
      <c r="J68" s="16"/>
      <c r="K68" s="38"/>
      <c r="L68" s="15"/>
      <c r="M68" s="16"/>
      <c r="N68" s="39"/>
      <c r="O68" s="38"/>
      <c r="P68" s="15"/>
      <c r="Q68" s="18"/>
    </row>
    <row r="69" spans="1:17">
      <c r="A69" s="15">
        <v>40</v>
      </c>
      <c r="B69" s="39"/>
      <c r="C69" s="72"/>
      <c r="D69" s="41"/>
      <c r="E69" s="29"/>
      <c r="F69" s="31"/>
      <c r="G69" s="29"/>
      <c r="H69" s="15"/>
      <c r="I69" s="16"/>
      <c r="J69" s="16"/>
      <c r="K69" s="38"/>
      <c r="L69" s="15"/>
      <c r="M69" s="16"/>
      <c r="N69" s="39"/>
      <c r="O69" s="38"/>
      <c r="P69" s="15"/>
      <c r="Q69" s="18"/>
    </row>
    <row r="70" spans="1:17">
      <c r="A70" s="15">
        <v>41</v>
      </c>
      <c r="B70" s="39"/>
      <c r="C70" s="72"/>
      <c r="D70" s="41"/>
      <c r="E70" s="29"/>
      <c r="F70" s="31"/>
      <c r="G70" s="29"/>
      <c r="H70" s="15"/>
      <c r="I70" s="16"/>
      <c r="J70" s="16"/>
      <c r="K70" s="38"/>
      <c r="L70" s="15"/>
      <c r="M70" s="16"/>
      <c r="N70" s="39"/>
      <c r="O70" s="38"/>
      <c r="P70" s="15"/>
      <c r="Q70" s="18"/>
    </row>
    <row r="71" spans="1:17">
      <c r="A71" s="15">
        <v>42</v>
      </c>
      <c r="B71" s="39"/>
      <c r="C71" s="72"/>
      <c r="D71" s="41"/>
      <c r="E71" s="29"/>
      <c r="F71" s="31"/>
      <c r="G71" s="29"/>
      <c r="H71" s="15"/>
      <c r="I71" s="16"/>
      <c r="J71" s="16"/>
      <c r="K71" s="38"/>
      <c r="L71" s="15"/>
      <c r="M71" s="16"/>
      <c r="N71" s="39"/>
      <c r="O71" s="38"/>
      <c r="P71" s="15"/>
      <c r="Q71" s="18"/>
    </row>
    <row r="72" spans="1:17">
      <c r="A72" s="15">
        <v>43</v>
      </c>
      <c r="B72" s="39"/>
      <c r="C72" s="72"/>
      <c r="D72" s="41"/>
      <c r="E72" s="29"/>
      <c r="F72" s="31"/>
      <c r="G72" s="29"/>
      <c r="H72" s="15"/>
      <c r="I72" s="16"/>
      <c r="J72" s="16"/>
      <c r="K72" s="38"/>
      <c r="L72" s="15"/>
      <c r="M72" s="16"/>
      <c r="N72" s="39"/>
      <c r="O72" s="38"/>
      <c r="P72" s="15"/>
      <c r="Q72" s="18"/>
    </row>
    <row r="73" spans="1:17">
      <c r="A73" s="15">
        <v>44</v>
      </c>
      <c r="B73" s="39"/>
      <c r="C73" s="72"/>
      <c r="D73" s="41"/>
      <c r="E73" s="29"/>
      <c r="F73" s="31"/>
      <c r="G73" s="29"/>
      <c r="H73" s="15"/>
      <c r="I73" s="16"/>
      <c r="J73" s="16"/>
      <c r="K73" s="38"/>
      <c r="L73" s="15"/>
      <c r="M73" s="16"/>
      <c r="N73" s="39"/>
      <c r="O73" s="38"/>
      <c r="P73" s="15"/>
      <c r="Q73" s="18"/>
    </row>
    <row r="74" spans="1:17">
      <c r="A74" s="15">
        <v>45</v>
      </c>
      <c r="B74" s="39"/>
      <c r="C74" s="72"/>
      <c r="D74" s="41"/>
      <c r="E74" s="29"/>
      <c r="F74" s="31"/>
      <c r="G74" s="29"/>
      <c r="H74" s="15"/>
      <c r="I74" s="16"/>
      <c r="J74" s="16"/>
      <c r="K74" s="38"/>
      <c r="L74" s="15"/>
      <c r="M74" s="16"/>
      <c r="N74" s="39"/>
      <c r="O74" s="38"/>
      <c r="P74" s="15"/>
      <c r="Q74" s="18"/>
    </row>
    <row r="75" spans="1:17">
      <c r="A75" s="15">
        <v>46</v>
      </c>
      <c r="B75" s="39"/>
      <c r="C75" s="72"/>
      <c r="D75" s="41"/>
      <c r="E75" s="29"/>
      <c r="F75" s="31"/>
      <c r="G75" s="29"/>
      <c r="H75" s="15"/>
      <c r="I75" s="16"/>
      <c r="J75" s="16"/>
      <c r="K75" s="38"/>
      <c r="L75" s="15"/>
      <c r="M75" s="16"/>
      <c r="N75" s="39"/>
      <c r="O75" s="38"/>
      <c r="P75" s="15"/>
      <c r="Q75" s="18"/>
    </row>
    <row r="76" spans="1:17">
      <c r="A76" s="15">
        <v>47</v>
      </c>
      <c r="B76" s="39"/>
      <c r="C76" s="72"/>
      <c r="D76" s="41"/>
      <c r="E76" s="29"/>
      <c r="F76" s="31"/>
      <c r="G76" s="29"/>
      <c r="H76" s="15"/>
      <c r="I76" s="16"/>
      <c r="J76" s="16"/>
      <c r="K76" s="38"/>
      <c r="L76" s="15"/>
      <c r="M76" s="16"/>
      <c r="N76" s="39"/>
      <c r="O76" s="38"/>
      <c r="P76" s="15"/>
      <c r="Q76" s="18"/>
    </row>
    <row r="77" spans="1:17">
      <c r="A77" s="15">
        <v>48</v>
      </c>
      <c r="B77" s="39"/>
      <c r="C77" s="72"/>
      <c r="D77" s="41"/>
      <c r="E77" s="29"/>
      <c r="F77" s="31"/>
      <c r="G77" s="29"/>
      <c r="H77" s="15"/>
      <c r="I77" s="16"/>
      <c r="J77" s="16"/>
      <c r="K77" s="38"/>
      <c r="L77" s="15"/>
      <c r="M77" s="16"/>
      <c r="N77" s="39"/>
      <c r="O77" s="38"/>
      <c r="P77" s="15"/>
      <c r="Q77" s="18"/>
    </row>
    <row r="78" spans="1:17">
      <c r="A78" s="15">
        <v>49</v>
      </c>
      <c r="B78" s="39"/>
      <c r="C78" s="72"/>
      <c r="D78" s="41"/>
      <c r="E78" s="29"/>
      <c r="F78" s="31"/>
      <c r="G78" s="29"/>
      <c r="H78" s="15"/>
      <c r="I78" s="16"/>
      <c r="J78" s="16"/>
      <c r="K78" s="38"/>
      <c r="L78" s="15"/>
      <c r="M78" s="16"/>
      <c r="N78" s="39"/>
      <c r="O78" s="38"/>
      <c r="P78" s="15"/>
      <c r="Q78" s="18"/>
    </row>
    <row r="79" spans="1:17" ht="16.5" thickBot="1">
      <c r="A79" s="15">
        <v>50</v>
      </c>
      <c r="B79" s="39"/>
      <c r="C79" s="72"/>
      <c r="D79" s="41"/>
      <c r="E79" s="29"/>
      <c r="F79" s="31"/>
      <c r="G79" s="29"/>
      <c r="H79" s="15"/>
      <c r="I79" s="16"/>
      <c r="J79" s="16"/>
      <c r="K79" s="38"/>
      <c r="L79" s="15"/>
      <c r="M79" s="16"/>
      <c r="N79" s="39"/>
      <c r="O79" s="38"/>
      <c r="P79" s="15"/>
      <c r="Q79" s="18"/>
    </row>
    <row r="80" spans="1:17" hidden="1">
      <c r="A80" s="15">
        <v>51</v>
      </c>
      <c r="B80" s="39"/>
      <c r="C80" s="72" t="s">
        <v>172</v>
      </c>
      <c r="D80" s="41"/>
      <c r="E80" s="29"/>
      <c r="F80" s="31"/>
      <c r="G80" s="29"/>
      <c r="H80" s="15"/>
      <c r="I80" s="16"/>
      <c r="J80" s="16"/>
      <c r="K80" s="38"/>
      <c r="L80" s="15"/>
      <c r="M80" s="16"/>
      <c r="N80" s="39"/>
      <c r="O80" s="38"/>
      <c r="P80" s="15"/>
      <c r="Q80" s="18"/>
    </row>
    <row r="81" spans="1:17" hidden="1">
      <c r="A81" s="15">
        <v>52</v>
      </c>
      <c r="B81" s="39"/>
      <c r="C81" s="72" t="s">
        <v>172</v>
      </c>
      <c r="D81" s="41"/>
      <c r="E81" s="29"/>
      <c r="F81" s="31"/>
      <c r="G81" s="29"/>
      <c r="H81" s="15"/>
      <c r="I81" s="16"/>
      <c r="J81" s="16"/>
      <c r="K81" s="38"/>
      <c r="L81" s="15"/>
      <c r="M81" s="16"/>
      <c r="N81" s="39"/>
      <c r="O81" s="38"/>
      <c r="P81" s="15"/>
      <c r="Q81" s="18"/>
    </row>
    <row r="82" spans="1:17" hidden="1">
      <c r="A82" s="15">
        <v>53</v>
      </c>
      <c r="B82" s="39"/>
      <c r="C82" s="72" t="s">
        <v>172</v>
      </c>
      <c r="D82" s="41"/>
      <c r="E82" s="29"/>
      <c r="F82" s="31"/>
      <c r="G82" s="29"/>
      <c r="H82" s="15"/>
      <c r="I82" s="16"/>
      <c r="J82" s="16"/>
      <c r="K82" s="38"/>
      <c r="L82" s="15"/>
      <c r="M82" s="16"/>
      <c r="N82" s="39"/>
      <c r="O82" s="38"/>
      <c r="P82" s="15"/>
      <c r="Q82" s="18"/>
    </row>
    <row r="83" spans="1:17" hidden="1">
      <c r="A83" s="15">
        <v>54</v>
      </c>
      <c r="B83" s="39"/>
      <c r="C83" s="72" t="s">
        <v>172</v>
      </c>
      <c r="D83" s="41"/>
      <c r="E83" s="29"/>
      <c r="F83" s="31"/>
      <c r="G83" s="29"/>
      <c r="H83" s="15"/>
      <c r="I83" s="16"/>
      <c r="J83" s="16"/>
      <c r="K83" s="38"/>
      <c r="L83" s="15"/>
      <c r="M83" s="16"/>
      <c r="N83" s="39"/>
      <c r="O83" s="38"/>
      <c r="P83" s="15"/>
      <c r="Q83" s="18"/>
    </row>
    <row r="84" spans="1:17" hidden="1">
      <c r="A84" s="15">
        <v>55</v>
      </c>
      <c r="B84" s="39"/>
      <c r="C84" s="72" t="s">
        <v>172</v>
      </c>
      <c r="D84" s="41"/>
      <c r="E84" s="29"/>
      <c r="F84" s="31"/>
      <c r="G84" s="29"/>
      <c r="H84" s="15"/>
      <c r="I84" s="16"/>
      <c r="J84" s="16"/>
      <c r="K84" s="38"/>
      <c r="L84" s="15"/>
      <c r="M84" s="16"/>
      <c r="N84" s="39"/>
      <c r="O84" s="38"/>
      <c r="P84" s="15"/>
      <c r="Q84" s="18"/>
    </row>
    <row r="85" spans="1:17" hidden="1">
      <c r="A85" s="15">
        <v>56</v>
      </c>
      <c r="B85" s="39"/>
      <c r="C85" s="72" t="s">
        <v>172</v>
      </c>
      <c r="D85" s="41"/>
      <c r="E85" s="29"/>
      <c r="F85" s="31"/>
      <c r="G85" s="29"/>
      <c r="H85" s="15"/>
      <c r="I85" s="16"/>
      <c r="J85" s="16"/>
      <c r="K85" s="38"/>
      <c r="L85" s="15"/>
      <c r="M85" s="16"/>
      <c r="N85" s="39"/>
      <c r="O85" s="38"/>
      <c r="P85" s="15"/>
      <c r="Q85" s="18"/>
    </row>
    <row r="86" spans="1:17" hidden="1">
      <c r="A86" s="15">
        <v>57</v>
      </c>
      <c r="B86" s="39"/>
      <c r="C86" s="72" t="s">
        <v>172</v>
      </c>
      <c r="D86" s="41"/>
      <c r="E86" s="29"/>
      <c r="F86" s="31"/>
      <c r="G86" s="29"/>
      <c r="H86" s="15"/>
      <c r="I86" s="16"/>
      <c r="J86" s="16"/>
      <c r="K86" s="38"/>
      <c r="L86" s="15"/>
      <c r="M86" s="16"/>
      <c r="N86" s="39"/>
      <c r="O86" s="38"/>
      <c r="P86" s="15"/>
      <c r="Q86" s="18"/>
    </row>
    <row r="87" spans="1:17" hidden="1">
      <c r="A87" s="15">
        <v>58</v>
      </c>
      <c r="B87" s="39"/>
      <c r="C87" s="72" t="s">
        <v>172</v>
      </c>
      <c r="D87" s="41"/>
      <c r="E87" s="29"/>
      <c r="F87" s="31"/>
      <c r="G87" s="29"/>
      <c r="H87" s="15"/>
      <c r="I87" s="16"/>
      <c r="J87" s="16"/>
      <c r="K87" s="38"/>
      <c r="L87" s="15"/>
      <c r="M87" s="16"/>
      <c r="N87" s="39"/>
      <c r="O87" s="38"/>
      <c r="P87" s="15"/>
      <c r="Q87" s="18"/>
    </row>
    <row r="88" spans="1:17" hidden="1">
      <c r="A88" s="15">
        <v>59</v>
      </c>
      <c r="B88" s="39"/>
      <c r="C88" s="72" t="s">
        <v>172</v>
      </c>
      <c r="D88" s="41"/>
      <c r="E88" s="29"/>
      <c r="F88" s="31"/>
      <c r="G88" s="29"/>
      <c r="H88" s="15"/>
      <c r="I88" s="16"/>
      <c r="J88" s="16"/>
      <c r="K88" s="38"/>
      <c r="L88" s="15"/>
      <c r="M88" s="16"/>
      <c r="N88" s="39"/>
      <c r="O88" s="38"/>
      <c r="P88" s="15"/>
      <c r="Q88" s="18"/>
    </row>
    <row r="89" spans="1:17" hidden="1">
      <c r="A89" s="15">
        <v>60</v>
      </c>
      <c r="B89" s="39"/>
      <c r="C89" s="72" t="s">
        <v>172</v>
      </c>
      <c r="D89" s="41"/>
      <c r="E89" s="29"/>
      <c r="F89" s="31"/>
      <c r="G89" s="29"/>
      <c r="H89" s="15"/>
      <c r="I89" s="16"/>
      <c r="J89" s="16"/>
      <c r="K89" s="38"/>
      <c r="L89" s="15"/>
      <c r="M89" s="16"/>
      <c r="N89" s="39"/>
      <c r="O89" s="38"/>
      <c r="P89" s="15"/>
      <c r="Q89" s="18"/>
    </row>
    <row r="90" spans="1:17" hidden="1">
      <c r="A90" s="15">
        <v>61</v>
      </c>
      <c r="B90" s="39"/>
      <c r="C90" s="72" t="s">
        <v>172</v>
      </c>
      <c r="D90" s="41"/>
      <c r="E90" s="29"/>
      <c r="F90" s="31"/>
      <c r="G90" s="29"/>
      <c r="H90" s="15"/>
      <c r="I90" s="16"/>
      <c r="J90" s="16"/>
      <c r="K90" s="38"/>
      <c r="L90" s="15"/>
      <c r="M90" s="16"/>
      <c r="N90" s="39"/>
      <c r="O90" s="38"/>
      <c r="P90" s="15"/>
      <c r="Q90" s="18"/>
    </row>
    <row r="91" spans="1:17" hidden="1">
      <c r="A91" s="15">
        <v>62</v>
      </c>
      <c r="B91" s="39"/>
      <c r="C91" s="72" t="s">
        <v>172</v>
      </c>
      <c r="D91" s="41"/>
      <c r="E91" s="29"/>
      <c r="F91" s="31"/>
      <c r="G91" s="29"/>
      <c r="H91" s="15"/>
      <c r="I91" s="16"/>
      <c r="J91" s="16"/>
      <c r="K91" s="38"/>
      <c r="L91" s="15"/>
      <c r="M91" s="16"/>
      <c r="N91" s="39"/>
      <c r="O91" s="38"/>
      <c r="P91" s="15"/>
      <c r="Q91" s="18"/>
    </row>
    <row r="92" spans="1:17" hidden="1">
      <c r="A92" s="15">
        <v>63</v>
      </c>
      <c r="B92" s="39"/>
      <c r="C92" s="72" t="s">
        <v>172</v>
      </c>
      <c r="D92" s="41"/>
      <c r="E92" s="29"/>
      <c r="F92" s="31"/>
      <c r="G92" s="29"/>
      <c r="H92" s="15"/>
      <c r="I92" s="16"/>
      <c r="J92" s="16"/>
      <c r="K92" s="38"/>
      <c r="L92" s="15"/>
      <c r="M92" s="16"/>
      <c r="N92" s="39"/>
      <c r="O92" s="38"/>
      <c r="P92" s="15"/>
      <c r="Q92" s="18"/>
    </row>
    <row r="93" spans="1:17" hidden="1">
      <c r="A93" s="15">
        <v>64</v>
      </c>
      <c r="B93" s="39"/>
      <c r="C93" s="72" t="s">
        <v>172</v>
      </c>
      <c r="D93" s="41"/>
      <c r="E93" s="29"/>
      <c r="F93" s="31"/>
      <c r="G93" s="29"/>
      <c r="H93" s="15"/>
      <c r="I93" s="16"/>
      <c r="J93" s="16"/>
      <c r="K93" s="38"/>
      <c r="L93" s="15"/>
      <c r="M93" s="16"/>
      <c r="N93" s="39"/>
      <c r="O93" s="38"/>
      <c r="P93" s="15"/>
      <c r="Q93" s="18"/>
    </row>
    <row r="94" spans="1:17" hidden="1">
      <c r="A94" s="15">
        <v>65</v>
      </c>
      <c r="B94" s="39"/>
      <c r="C94" s="72" t="s">
        <v>172</v>
      </c>
      <c r="D94" s="41"/>
      <c r="E94" s="29"/>
      <c r="F94" s="31"/>
      <c r="G94" s="29"/>
      <c r="H94" s="15"/>
      <c r="I94" s="16"/>
      <c r="J94" s="16"/>
      <c r="K94" s="38"/>
      <c r="L94" s="15"/>
      <c r="M94" s="16"/>
      <c r="N94" s="39"/>
      <c r="O94" s="38"/>
      <c r="P94" s="15"/>
      <c r="Q94" s="18"/>
    </row>
    <row r="95" spans="1:17" hidden="1">
      <c r="A95" s="15">
        <v>66</v>
      </c>
      <c r="B95" s="39"/>
      <c r="C95" s="72" t="s">
        <v>172</v>
      </c>
      <c r="D95" s="41"/>
      <c r="E95" s="29"/>
      <c r="F95" s="31"/>
      <c r="G95" s="29"/>
      <c r="H95" s="15"/>
      <c r="I95" s="16"/>
      <c r="J95" s="16"/>
      <c r="K95" s="38"/>
      <c r="L95" s="15"/>
      <c r="M95" s="16"/>
      <c r="N95" s="39"/>
      <c r="O95" s="38"/>
      <c r="P95" s="15"/>
      <c r="Q95" s="18"/>
    </row>
    <row r="96" spans="1:17" hidden="1">
      <c r="A96" s="15">
        <v>67</v>
      </c>
      <c r="B96" s="39"/>
      <c r="C96" s="72" t="s">
        <v>172</v>
      </c>
      <c r="D96" s="41"/>
      <c r="E96" s="29"/>
      <c r="F96" s="31"/>
      <c r="G96" s="29"/>
      <c r="H96" s="15"/>
      <c r="I96" s="16"/>
      <c r="J96" s="16"/>
      <c r="K96" s="38"/>
      <c r="L96" s="15"/>
      <c r="M96" s="16"/>
      <c r="N96" s="39"/>
      <c r="O96" s="38"/>
      <c r="P96" s="15"/>
      <c r="Q96" s="18"/>
    </row>
    <row r="97" spans="1:17" hidden="1">
      <c r="A97" s="15">
        <v>68</v>
      </c>
      <c r="B97" s="39"/>
      <c r="C97" s="72" t="s">
        <v>172</v>
      </c>
      <c r="D97" s="41"/>
      <c r="E97" s="29"/>
      <c r="F97" s="31"/>
      <c r="G97" s="29"/>
      <c r="H97" s="15"/>
      <c r="I97" s="16"/>
      <c r="J97" s="16"/>
      <c r="K97" s="38"/>
      <c r="L97" s="15"/>
      <c r="M97" s="16"/>
      <c r="N97" s="39"/>
      <c r="O97" s="38"/>
      <c r="P97" s="15"/>
      <c r="Q97" s="18"/>
    </row>
    <row r="98" spans="1:17" hidden="1">
      <c r="A98" s="15">
        <v>69</v>
      </c>
      <c r="B98" s="39"/>
      <c r="C98" s="72" t="s">
        <v>172</v>
      </c>
      <c r="D98" s="41"/>
      <c r="E98" s="29"/>
      <c r="F98" s="31"/>
      <c r="G98" s="29"/>
      <c r="H98" s="15"/>
      <c r="I98" s="16"/>
      <c r="J98" s="16"/>
      <c r="K98" s="38"/>
      <c r="L98" s="15"/>
      <c r="M98" s="16"/>
      <c r="N98" s="39"/>
      <c r="O98" s="38"/>
      <c r="P98" s="15"/>
      <c r="Q98" s="18"/>
    </row>
    <row r="99" spans="1:17" hidden="1">
      <c r="A99" s="15">
        <v>70</v>
      </c>
      <c r="B99" s="39"/>
      <c r="C99" s="72" t="s">
        <v>172</v>
      </c>
      <c r="D99" s="41"/>
      <c r="E99" s="29"/>
      <c r="F99" s="31"/>
      <c r="G99" s="29"/>
      <c r="H99" s="15"/>
      <c r="I99" s="16"/>
      <c r="J99" s="16"/>
      <c r="K99" s="38"/>
      <c r="L99" s="15"/>
      <c r="M99" s="16"/>
      <c r="N99" s="39"/>
      <c r="O99" s="38"/>
      <c r="P99" s="15"/>
      <c r="Q99" s="18"/>
    </row>
    <row r="100" spans="1:17" hidden="1">
      <c r="A100" s="15">
        <v>71</v>
      </c>
      <c r="B100" s="39"/>
      <c r="C100" s="72" t="s">
        <v>172</v>
      </c>
      <c r="D100" s="41"/>
      <c r="E100" s="29"/>
      <c r="F100" s="31"/>
      <c r="G100" s="29"/>
      <c r="H100" s="15"/>
      <c r="I100" s="16"/>
      <c r="J100" s="16"/>
      <c r="K100" s="38"/>
      <c r="L100" s="15"/>
      <c r="M100" s="16"/>
      <c r="N100" s="39"/>
      <c r="O100" s="38"/>
      <c r="P100" s="15"/>
      <c r="Q100" s="18"/>
    </row>
    <row r="101" spans="1:17" hidden="1">
      <c r="A101" s="15">
        <v>72</v>
      </c>
      <c r="B101" s="39"/>
      <c r="C101" s="72" t="s">
        <v>172</v>
      </c>
      <c r="D101" s="41"/>
      <c r="E101" s="29"/>
      <c r="F101" s="31"/>
      <c r="G101" s="29"/>
      <c r="H101" s="15"/>
      <c r="I101" s="16"/>
      <c r="J101" s="16"/>
      <c r="K101" s="38"/>
      <c r="L101" s="15"/>
      <c r="M101" s="16"/>
      <c r="N101" s="39"/>
      <c r="O101" s="38"/>
      <c r="P101" s="15"/>
      <c r="Q101" s="18"/>
    </row>
    <row r="102" spans="1:17" hidden="1">
      <c r="A102" s="15">
        <v>73</v>
      </c>
      <c r="B102" s="39"/>
      <c r="C102" s="72" t="s">
        <v>172</v>
      </c>
      <c r="D102" s="41"/>
      <c r="E102" s="29"/>
      <c r="F102" s="31"/>
      <c r="G102" s="29"/>
      <c r="H102" s="15"/>
      <c r="I102" s="16"/>
      <c r="J102" s="16"/>
      <c r="K102" s="38"/>
      <c r="L102" s="15"/>
      <c r="M102" s="16"/>
      <c r="N102" s="39"/>
      <c r="O102" s="38"/>
      <c r="P102" s="15"/>
      <c r="Q102" s="18"/>
    </row>
    <row r="103" spans="1:17" hidden="1">
      <c r="A103" s="15">
        <v>74</v>
      </c>
      <c r="B103" s="39"/>
      <c r="C103" s="72" t="s">
        <v>172</v>
      </c>
      <c r="D103" s="41"/>
      <c r="E103" s="29"/>
      <c r="F103" s="31"/>
      <c r="G103" s="29"/>
      <c r="H103" s="15"/>
      <c r="I103" s="16"/>
      <c r="J103" s="16"/>
      <c r="K103" s="38"/>
      <c r="L103" s="15"/>
      <c r="M103" s="16"/>
      <c r="N103" s="39"/>
      <c r="O103" s="38"/>
      <c r="P103" s="15"/>
      <c r="Q103" s="18"/>
    </row>
    <row r="104" spans="1:17" hidden="1">
      <c r="A104" s="15">
        <v>75</v>
      </c>
      <c r="B104" s="39"/>
      <c r="C104" s="72" t="s">
        <v>172</v>
      </c>
      <c r="D104" s="41"/>
      <c r="E104" s="29"/>
      <c r="F104" s="31"/>
      <c r="G104" s="29"/>
      <c r="H104" s="15"/>
      <c r="I104" s="16"/>
      <c r="J104" s="16"/>
      <c r="K104" s="38"/>
      <c r="L104" s="15"/>
      <c r="M104" s="16"/>
      <c r="N104" s="39"/>
      <c r="O104" s="38"/>
      <c r="P104" s="15"/>
      <c r="Q104" s="18"/>
    </row>
    <row r="105" spans="1:17" hidden="1">
      <c r="A105" s="15">
        <v>76</v>
      </c>
      <c r="B105" s="39"/>
      <c r="C105" s="72" t="s">
        <v>172</v>
      </c>
      <c r="D105" s="41"/>
      <c r="E105" s="29"/>
      <c r="F105" s="31"/>
      <c r="G105" s="29"/>
      <c r="H105" s="15"/>
      <c r="I105" s="16"/>
      <c r="J105" s="16"/>
      <c r="K105" s="38"/>
      <c r="L105" s="15"/>
      <c r="M105" s="16"/>
      <c r="N105" s="39"/>
      <c r="O105" s="38"/>
      <c r="P105" s="15"/>
      <c r="Q105" s="18"/>
    </row>
    <row r="106" spans="1:17" hidden="1">
      <c r="A106" s="15">
        <v>77</v>
      </c>
      <c r="B106" s="39"/>
      <c r="C106" s="72" t="s">
        <v>172</v>
      </c>
      <c r="D106" s="41"/>
      <c r="E106" s="29"/>
      <c r="F106" s="31"/>
      <c r="G106" s="29"/>
      <c r="H106" s="15"/>
      <c r="I106" s="16"/>
      <c r="J106" s="16"/>
      <c r="K106" s="38"/>
      <c r="L106" s="15"/>
      <c r="M106" s="16"/>
      <c r="N106" s="39"/>
      <c r="O106" s="38"/>
      <c r="P106" s="15"/>
      <c r="Q106" s="18"/>
    </row>
    <row r="107" spans="1:17" hidden="1">
      <c r="A107" s="15">
        <v>78</v>
      </c>
      <c r="B107" s="39"/>
      <c r="C107" s="72" t="s">
        <v>172</v>
      </c>
      <c r="D107" s="41"/>
      <c r="E107" s="29"/>
      <c r="F107" s="31"/>
      <c r="G107" s="29"/>
      <c r="H107" s="15"/>
      <c r="I107" s="16"/>
      <c r="J107" s="16"/>
      <c r="K107" s="38"/>
      <c r="L107" s="15"/>
      <c r="M107" s="16"/>
      <c r="N107" s="39"/>
      <c r="O107" s="38"/>
      <c r="P107" s="15"/>
      <c r="Q107" s="18"/>
    </row>
    <row r="108" spans="1:17" hidden="1">
      <c r="A108" s="15">
        <v>79</v>
      </c>
      <c r="B108" s="39"/>
      <c r="C108" s="72" t="s">
        <v>172</v>
      </c>
      <c r="D108" s="41"/>
      <c r="E108" s="29"/>
      <c r="F108" s="31"/>
      <c r="G108" s="29"/>
      <c r="H108" s="15"/>
      <c r="I108" s="16"/>
      <c r="J108" s="16"/>
      <c r="K108" s="38"/>
      <c r="L108" s="15"/>
      <c r="M108" s="16"/>
      <c r="N108" s="39"/>
      <c r="O108" s="38"/>
      <c r="P108" s="15"/>
      <c r="Q108" s="18"/>
    </row>
    <row r="109" spans="1:17" hidden="1">
      <c r="A109" s="15">
        <v>80</v>
      </c>
      <c r="B109" s="39"/>
      <c r="C109" s="72" t="s">
        <v>172</v>
      </c>
      <c r="D109" s="41"/>
      <c r="E109" s="29"/>
      <c r="F109" s="31"/>
      <c r="G109" s="29"/>
      <c r="H109" s="15"/>
      <c r="I109" s="16"/>
      <c r="J109" s="16"/>
      <c r="K109" s="38"/>
      <c r="L109" s="15"/>
      <c r="M109" s="16"/>
      <c r="N109" s="39"/>
      <c r="O109" s="38"/>
      <c r="P109" s="15"/>
      <c r="Q109" s="18"/>
    </row>
    <row r="110" spans="1:17" hidden="1">
      <c r="A110" s="15">
        <v>81</v>
      </c>
      <c r="B110" s="39"/>
      <c r="C110" s="72" t="s">
        <v>172</v>
      </c>
      <c r="D110" s="41"/>
      <c r="E110" s="29"/>
      <c r="F110" s="31"/>
      <c r="G110" s="29"/>
      <c r="H110" s="15"/>
      <c r="I110" s="16"/>
      <c r="J110" s="16"/>
      <c r="K110" s="38"/>
      <c r="L110" s="15"/>
      <c r="M110" s="16"/>
      <c r="N110" s="39"/>
      <c r="O110" s="38"/>
      <c r="P110" s="15"/>
      <c r="Q110" s="18"/>
    </row>
    <row r="111" spans="1:17" hidden="1">
      <c r="A111" s="15">
        <v>82</v>
      </c>
      <c r="B111" s="39"/>
      <c r="C111" s="72" t="s">
        <v>172</v>
      </c>
      <c r="D111" s="41"/>
      <c r="E111" s="29"/>
      <c r="F111" s="31"/>
      <c r="G111" s="29"/>
      <c r="H111" s="15"/>
      <c r="I111" s="16"/>
      <c r="J111" s="16"/>
      <c r="K111" s="38"/>
      <c r="L111" s="15"/>
      <c r="M111" s="16"/>
      <c r="N111" s="39"/>
      <c r="O111" s="38"/>
      <c r="P111" s="15"/>
      <c r="Q111" s="18"/>
    </row>
    <row r="112" spans="1:17" hidden="1">
      <c r="A112" s="15">
        <v>83</v>
      </c>
      <c r="B112" s="39"/>
      <c r="C112" s="72" t="s">
        <v>172</v>
      </c>
      <c r="D112" s="41"/>
      <c r="E112" s="29"/>
      <c r="F112" s="31"/>
      <c r="G112" s="29"/>
      <c r="H112" s="15"/>
      <c r="I112" s="16"/>
      <c r="J112" s="16"/>
      <c r="K112" s="38"/>
      <c r="L112" s="15"/>
      <c r="M112" s="16"/>
      <c r="N112" s="39"/>
      <c r="O112" s="38"/>
      <c r="P112" s="15"/>
      <c r="Q112" s="18"/>
    </row>
    <row r="113" spans="1:17" hidden="1">
      <c r="A113" s="15">
        <v>84</v>
      </c>
      <c r="B113" s="39"/>
      <c r="C113" s="72" t="s">
        <v>172</v>
      </c>
      <c r="D113" s="41"/>
      <c r="E113" s="29"/>
      <c r="F113" s="31"/>
      <c r="G113" s="29"/>
      <c r="H113" s="15"/>
      <c r="I113" s="16"/>
      <c r="J113" s="16"/>
      <c r="K113" s="38"/>
      <c r="L113" s="15"/>
      <c r="M113" s="16"/>
      <c r="N113" s="39"/>
      <c r="O113" s="38"/>
      <c r="P113" s="15"/>
      <c r="Q113" s="18"/>
    </row>
    <row r="114" spans="1:17" hidden="1">
      <c r="A114" s="15">
        <v>85</v>
      </c>
      <c r="B114" s="39"/>
      <c r="C114" s="72" t="s">
        <v>172</v>
      </c>
      <c r="D114" s="41"/>
      <c r="E114" s="29"/>
      <c r="F114" s="31"/>
      <c r="G114" s="29"/>
      <c r="H114" s="15"/>
      <c r="I114" s="16"/>
      <c r="J114" s="16"/>
      <c r="K114" s="38"/>
      <c r="L114" s="15"/>
      <c r="M114" s="16"/>
      <c r="N114" s="39"/>
      <c r="O114" s="38"/>
      <c r="P114" s="15"/>
      <c r="Q114" s="18"/>
    </row>
    <row r="115" spans="1:17" hidden="1">
      <c r="A115" s="15">
        <v>86</v>
      </c>
      <c r="B115" s="39"/>
      <c r="C115" s="72" t="s">
        <v>172</v>
      </c>
      <c r="D115" s="41"/>
      <c r="E115" s="29"/>
      <c r="F115" s="31"/>
      <c r="G115" s="29"/>
      <c r="H115" s="15"/>
      <c r="I115" s="16"/>
      <c r="J115" s="16"/>
      <c r="K115" s="38"/>
      <c r="L115" s="15"/>
      <c r="M115" s="16"/>
      <c r="N115" s="39"/>
      <c r="O115" s="38"/>
      <c r="P115" s="15"/>
      <c r="Q115" s="18"/>
    </row>
    <row r="116" spans="1:17" hidden="1">
      <c r="A116" s="15">
        <v>87</v>
      </c>
      <c r="B116" s="39"/>
      <c r="C116" s="72" t="s">
        <v>172</v>
      </c>
      <c r="D116" s="41"/>
      <c r="E116" s="29"/>
      <c r="F116" s="31"/>
      <c r="G116" s="29"/>
      <c r="H116" s="15"/>
      <c r="I116" s="16"/>
      <c r="J116" s="16"/>
      <c r="K116" s="38"/>
      <c r="L116" s="15"/>
      <c r="M116" s="16"/>
      <c r="N116" s="39"/>
      <c r="O116" s="38"/>
      <c r="P116" s="15"/>
      <c r="Q116" s="18"/>
    </row>
    <row r="117" spans="1:17" hidden="1">
      <c r="A117" s="15">
        <v>88</v>
      </c>
      <c r="B117" s="39"/>
      <c r="C117" s="72" t="s">
        <v>172</v>
      </c>
      <c r="D117" s="41"/>
      <c r="E117" s="29"/>
      <c r="F117" s="31"/>
      <c r="G117" s="29"/>
      <c r="H117" s="15"/>
      <c r="I117" s="16"/>
      <c r="J117" s="16"/>
      <c r="K117" s="38"/>
      <c r="L117" s="15"/>
      <c r="M117" s="16"/>
      <c r="N117" s="39"/>
      <c r="O117" s="38"/>
      <c r="P117" s="15"/>
      <c r="Q117" s="18"/>
    </row>
    <row r="118" spans="1:17" hidden="1">
      <c r="A118" s="15">
        <v>89</v>
      </c>
      <c r="B118" s="39"/>
      <c r="C118" s="72" t="s">
        <v>172</v>
      </c>
      <c r="D118" s="41"/>
      <c r="E118" s="29"/>
      <c r="F118" s="31"/>
      <c r="G118" s="29"/>
      <c r="H118" s="15"/>
      <c r="I118" s="16"/>
      <c r="J118" s="16"/>
      <c r="K118" s="38"/>
      <c r="L118" s="15"/>
      <c r="M118" s="16"/>
      <c r="N118" s="39"/>
      <c r="O118" s="38"/>
      <c r="P118" s="15"/>
      <c r="Q118" s="18"/>
    </row>
    <row r="119" spans="1:17" hidden="1">
      <c r="A119" s="15">
        <v>90</v>
      </c>
      <c r="B119" s="39"/>
      <c r="C119" s="72" t="s">
        <v>172</v>
      </c>
      <c r="D119" s="41"/>
      <c r="E119" s="30"/>
      <c r="F119" s="32"/>
      <c r="G119" s="30"/>
      <c r="H119" s="15"/>
      <c r="I119" s="16"/>
      <c r="J119" s="16"/>
      <c r="K119" s="38"/>
      <c r="L119" s="15"/>
      <c r="M119" s="16"/>
      <c r="N119" s="39"/>
      <c r="O119" s="38"/>
      <c r="P119" s="15"/>
      <c r="Q119" s="18"/>
    </row>
    <row r="120" spans="1:17" hidden="1">
      <c r="A120" s="15">
        <v>91</v>
      </c>
      <c r="B120" s="39"/>
      <c r="C120" s="72" t="s">
        <v>172</v>
      </c>
      <c r="D120" s="41"/>
      <c r="E120" s="30"/>
      <c r="F120" s="32"/>
      <c r="G120" s="30"/>
      <c r="H120" s="15"/>
      <c r="I120" s="16"/>
      <c r="J120" s="16"/>
      <c r="K120" s="38"/>
      <c r="L120" s="15"/>
      <c r="M120" s="16"/>
      <c r="N120" s="39"/>
      <c r="O120" s="38"/>
      <c r="P120" s="15"/>
      <c r="Q120" s="18"/>
    </row>
    <row r="121" spans="1:17" hidden="1">
      <c r="A121" s="15">
        <v>92</v>
      </c>
      <c r="B121" s="39"/>
      <c r="C121" s="72" t="s">
        <v>172</v>
      </c>
      <c r="D121" s="41"/>
      <c r="E121" s="30"/>
      <c r="F121" s="32"/>
      <c r="G121" s="30"/>
      <c r="H121" s="15"/>
      <c r="I121" s="16"/>
      <c r="J121" s="16"/>
      <c r="K121" s="38"/>
      <c r="L121" s="15"/>
      <c r="M121" s="16"/>
      <c r="N121" s="39"/>
      <c r="O121" s="38"/>
      <c r="P121" s="15"/>
      <c r="Q121" s="18"/>
    </row>
    <row r="122" spans="1:17" hidden="1">
      <c r="A122" s="15">
        <v>93</v>
      </c>
      <c r="B122" s="39"/>
      <c r="C122" s="72" t="s">
        <v>172</v>
      </c>
      <c r="D122" s="41"/>
      <c r="E122" s="30"/>
      <c r="F122" s="32"/>
      <c r="G122" s="30"/>
      <c r="H122" s="15"/>
      <c r="I122" s="16"/>
      <c r="J122" s="16"/>
      <c r="K122" s="38"/>
      <c r="L122" s="15"/>
      <c r="M122" s="16"/>
      <c r="N122" s="39"/>
      <c r="O122" s="38"/>
      <c r="P122" s="15"/>
      <c r="Q122" s="18"/>
    </row>
    <row r="123" spans="1:17" hidden="1">
      <c r="A123" s="15">
        <v>94</v>
      </c>
      <c r="B123" s="39"/>
      <c r="C123" s="72" t="s">
        <v>172</v>
      </c>
      <c r="D123" s="41"/>
      <c r="E123" s="30"/>
      <c r="F123" s="32"/>
      <c r="G123" s="30"/>
      <c r="H123" s="15"/>
      <c r="I123" s="16"/>
      <c r="J123" s="16"/>
      <c r="K123" s="38"/>
      <c r="L123" s="15"/>
      <c r="M123" s="16"/>
      <c r="N123" s="39"/>
      <c r="O123" s="38"/>
      <c r="P123" s="15"/>
      <c r="Q123" s="18"/>
    </row>
    <row r="124" spans="1:17" hidden="1">
      <c r="A124" s="15">
        <v>95</v>
      </c>
      <c r="B124" s="39"/>
      <c r="C124" s="72" t="s">
        <v>172</v>
      </c>
      <c r="D124" s="41"/>
      <c r="E124" s="30"/>
      <c r="F124" s="33"/>
      <c r="G124" s="30"/>
      <c r="H124" s="15"/>
      <c r="I124" s="16"/>
      <c r="J124" s="16"/>
      <c r="K124" s="38"/>
      <c r="L124" s="15"/>
      <c r="M124" s="16"/>
      <c r="N124" s="39"/>
      <c r="O124" s="38"/>
      <c r="P124" s="15"/>
      <c r="Q124" s="18"/>
    </row>
    <row r="125" spans="1:17" hidden="1">
      <c r="A125" s="15">
        <v>96</v>
      </c>
      <c r="B125" s="39"/>
      <c r="C125" s="72" t="s">
        <v>172</v>
      </c>
      <c r="D125" s="41"/>
      <c r="E125" s="30"/>
      <c r="F125" s="33"/>
      <c r="G125" s="30"/>
      <c r="H125" s="15"/>
      <c r="I125" s="16"/>
      <c r="J125" s="16"/>
      <c r="K125" s="38"/>
      <c r="L125" s="15"/>
      <c r="M125" s="16"/>
      <c r="N125" s="39"/>
      <c r="O125" s="38"/>
      <c r="P125" s="15"/>
      <c r="Q125" s="18"/>
    </row>
    <row r="126" spans="1:17" hidden="1">
      <c r="A126" s="15">
        <v>97</v>
      </c>
      <c r="B126" s="39"/>
      <c r="C126" s="72" t="s">
        <v>172</v>
      </c>
      <c r="D126" s="41"/>
      <c r="E126" s="30"/>
      <c r="F126" s="33"/>
      <c r="G126" s="30"/>
      <c r="H126" s="15"/>
      <c r="I126" s="16"/>
      <c r="J126" s="16"/>
      <c r="K126" s="38"/>
      <c r="L126" s="15"/>
      <c r="M126" s="16"/>
      <c r="N126" s="39"/>
      <c r="O126" s="38"/>
      <c r="P126" s="15"/>
      <c r="Q126" s="18"/>
    </row>
    <row r="127" spans="1:17" hidden="1">
      <c r="A127" s="15">
        <v>98</v>
      </c>
      <c r="B127" s="39"/>
      <c r="C127" s="72" t="s">
        <v>172</v>
      </c>
      <c r="D127" s="41"/>
      <c r="E127" s="30"/>
      <c r="F127" s="33"/>
      <c r="G127" s="30"/>
      <c r="H127" s="15"/>
      <c r="I127" s="16"/>
      <c r="J127" s="16"/>
      <c r="K127" s="38"/>
      <c r="L127" s="15"/>
      <c r="M127" s="16"/>
      <c r="N127" s="39"/>
      <c r="O127" s="38"/>
      <c r="P127" s="15"/>
      <c r="Q127" s="18"/>
    </row>
    <row r="128" spans="1:17" hidden="1">
      <c r="A128" s="15">
        <v>99</v>
      </c>
      <c r="B128" s="39"/>
      <c r="C128" s="72" t="s">
        <v>172</v>
      </c>
      <c r="D128" s="41"/>
      <c r="E128" s="30"/>
      <c r="F128" s="33"/>
      <c r="G128" s="30"/>
      <c r="H128" s="15"/>
      <c r="I128" s="16"/>
      <c r="J128" s="16"/>
      <c r="K128" s="38"/>
      <c r="L128" s="15"/>
      <c r="M128" s="16"/>
      <c r="N128" s="39"/>
      <c r="O128" s="38"/>
      <c r="P128" s="15"/>
      <c r="Q128" s="18"/>
    </row>
    <row r="129" spans="1:17" ht="16.5" hidden="1" thickBot="1">
      <c r="A129" s="15">
        <v>100</v>
      </c>
      <c r="B129" s="39"/>
      <c r="C129" s="72" t="s">
        <v>172</v>
      </c>
      <c r="D129" s="16"/>
      <c r="E129" s="15"/>
      <c r="F129" s="25"/>
      <c r="G129" s="18"/>
      <c r="H129" s="15"/>
      <c r="I129" s="16"/>
      <c r="J129" s="16"/>
      <c r="K129" s="38"/>
      <c r="L129" s="15"/>
      <c r="M129" s="16"/>
      <c r="N129" s="39"/>
      <c r="O129" s="38"/>
      <c r="P129" s="15"/>
      <c r="Q129" s="18"/>
    </row>
    <row r="130" spans="1:17" ht="16.5" thickBot="1">
      <c r="A130" s="26" t="s">
        <v>60</v>
      </c>
      <c r="B130" s="13"/>
      <c r="C130" s="13"/>
      <c r="D130" s="27"/>
      <c r="E130" s="13"/>
      <c r="F130" s="23">
        <f>SUM(F30:F129)</f>
        <v>3000000</v>
      </c>
      <c r="K130" s="36"/>
      <c r="M130" s="28"/>
      <c r="O130" s="36"/>
    </row>
  </sheetData>
  <dataConsolidate/>
  <mergeCells count="12">
    <mergeCell ref="Q28:Q29"/>
    <mergeCell ref="A28:A29"/>
    <mergeCell ref="G28:G29"/>
    <mergeCell ref="F28:F29"/>
    <mergeCell ref="E28:E29"/>
    <mergeCell ref="D28:D29"/>
    <mergeCell ref="B28:B29"/>
    <mergeCell ref="I28:I29"/>
    <mergeCell ref="J28:J29"/>
    <mergeCell ref="K28:K29"/>
    <mergeCell ref="H28:H29"/>
    <mergeCell ref="C28:C29"/>
  </mergeCells>
  <phoneticPr fontId="4"/>
  <conditionalFormatting sqref="J30:J129">
    <cfRule type="expression" dxfId="32" priority="3">
      <formula>AND(NOT($B30="報償費"),$F30&gt;=100000,$J30="")</formula>
    </cfRule>
  </conditionalFormatting>
  <conditionalFormatting sqref="K30:K129">
    <cfRule type="expression" dxfId="31" priority="4">
      <formula>AND(NOT($B30="報償費"),$F30&gt;=100000,$K30="")</formula>
    </cfRule>
  </conditionalFormatting>
  <conditionalFormatting sqref="L30:L129">
    <cfRule type="expression" dxfId="30" priority="11">
      <formula>AND($B30="報償費",$F30&gt;30000,$L30="")</formula>
    </cfRule>
    <cfRule type="expression" dxfId="29" priority="16">
      <formula>OR(NOT($B30="報償費"),$L30="")</formula>
    </cfRule>
  </conditionalFormatting>
  <conditionalFormatting sqref="M30:M129">
    <cfRule type="expression" dxfId="28" priority="10">
      <formula>AND(NOT($B30="報償費"),$F30&gt;=100000,$M30="",$N30="")</formula>
    </cfRule>
    <cfRule type="expression" dxfId="27" priority="15">
      <formula>OR($B30="報償費",$F30&lt;100000,$M30="")</formula>
    </cfRule>
  </conditionalFormatting>
  <conditionalFormatting sqref="N5:N21">
    <cfRule type="containsText" dxfId="26" priority="1" operator="containsText" text="必要">
      <formula>NOT(ISERROR(SEARCH("必要",N5)))</formula>
    </cfRule>
    <cfRule type="containsText" priority="2" operator="containsText" text="必要">
      <formula>NOT(ISERROR(SEARCH("必要",N5)))</formula>
    </cfRule>
  </conditionalFormatting>
  <conditionalFormatting sqref="N30:N129">
    <cfRule type="expression" dxfId="25" priority="7">
      <formula>AND(NOT($B30="報償費"),$F30&gt;=100000,$N30="")</formula>
    </cfRule>
    <cfRule type="expression" dxfId="24" priority="9">
      <formula>OR($B30="報償費",$F30&lt;100000,$N30="")</formula>
    </cfRule>
  </conditionalFormatting>
  <conditionalFormatting sqref="O30:O129">
    <cfRule type="expression" dxfId="23" priority="6">
      <formula>AND(NOT($B30="報償費"),$F30&gt;=100000,$O30="",$N30="")</formula>
    </cfRule>
    <cfRule type="expression" dxfId="22" priority="8">
      <formula>OR($B30="報償費",$F30&lt;100000,$O30="")</formula>
    </cfRule>
  </conditionalFormatting>
  <conditionalFormatting sqref="P30:P129">
    <cfRule type="expression" dxfId="21" priority="5">
      <formula>AND(OR($B30="委託料",$B30="使用料及び賃借料"),$F30&gt;=500000,$P30="")</formula>
    </cfRule>
    <cfRule type="expression" dxfId="20" priority="12">
      <formula>OR(NOT(AND(OR($B30="委託料",$B30="使用料及び賃借料"),$F30&gt;=50000)),$P30="")</formula>
    </cfRule>
  </conditionalFormatting>
  <dataValidations count="6">
    <dataValidation type="list" allowBlank="1" showInputMessage="1" showErrorMessage="1" sqref="H5:H24 H30:H130 P30:P130" xr:uid="{00000000-0002-0000-0400-000000000000}">
      <formula1>"有,無"</formula1>
    </dataValidation>
    <dataValidation type="list" allowBlank="1" showInputMessage="1" showErrorMessage="1" sqref="L5:L24 C130 B30:B130" xr:uid="{00000000-0002-0000-0400-000002000000}">
      <formula1>"報償費,委託料,工事請負費,備品購入費,旅費,需用費,消耗品費,燃料費,食糧費,印刷製本費,役務費,通信運搬費,広告料,手数料,保険料,使用料及び賃借料"</formula1>
    </dataValidation>
    <dataValidation type="list" allowBlank="1" showInputMessage="1" showErrorMessage="1" sqref="L30:L129" xr:uid="{00000000-0002-0000-0400-000003000000}">
      <formula1>"有,無,不要"</formula1>
    </dataValidation>
    <dataValidation type="list" allowBlank="1" showInputMessage="1" showErrorMessage="1" sqref="C30:C129" xr:uid="{00000000-0002-0000-0400-000005000000}">
      <formula1>"支出済,支出予定,3か月以内に支出"</formula1>
    </dataValidation>
    <dataValidation type="list" allowBlank="1" showInputMessage="1" showErrorMessage="1" sqref="C5:C24" xr:uid="{00000000-0002-0000-0400-000006000000}">
      <formula1>"収入済,収入予定,3か月以内に収入"</formula1>
    </dataValidation>
    <dataValidation type="list" allowBlank="1" showInputMessage="1" showErrorMessage="1" sqref="B5:B25" xr:uid="{72EC3866-8076-43C9-8C3F-CDA587A57BC7}">
      <formula1>"市町村補助金,自己財源,事業収入,その他収入,県補助金"</formula1>
    </dataValidation>
  </dataValidations>
  <pageMargins left="0.39370078740157483" right="0" top="0.59055118110236227" bottom="0.19685039370078741" header="0.31496062992125984" footer="0.31496062992125984"/>
  <pageSetup paperSize="9" scale="58" fitToHeight="0" orientation="landscape" r:id="rId1"/>
  <colBreaks count="1" manualBreakCount="1">
    <brk id="16" max="34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30"/>
  <sheetViews>
    <sheetView view="pageBreakPreview" zoomScale="110" zoomScaleNormal="100" zoomScaleSheetLayoutView="110" workbookViewId="0">
      <selection activeCell="E33" sqref="E33"/>
    </sheetView>
  </sheetViews>
  <sheetFormatPr defaultColWidth="8.875" defaultRowHeight="15.75"/>
  <cols>
    <col min="1" max="1" width="5.125" style="9" bestFit="1" customWidth="1"/>
    <col min="2" max="2" width="17.625" style="9" bestFit="1" customWidth="1"/>
    <col min="3" max="3" width="17.625" style="9" customWidth="1"/>
    <col min="4" max="4" width="12.125" style="9" bestFit="1" customWidth="1"/>
    <col min="5" max="5" width="23.125" style="9" customWidth="1"/>
    <col min="6" max="6" width="12.625" style="9" bestFit="1" customWidth="1"/>
    <col min="7" max="7" width="21.5" style="9" bestFit="1" customWidth="1"/>
    <col min="8" max="8" width="10.75" style="9" bestFit="1" customWidth="1"/>
    <col min="9" max="10" width="9.875" style="9" bestFit="1" customWidth="1"/>
    <col min="11" max="11" width="11.5" style="37" bestFit="1" customWidth="1"/>
    <col min="12" max="12" width="14.5" style="9" bestFit="1" customWidth="1"/>
    <col min="13" max="13" width="11.75" style="9" bestFit="1" customWidth="1"/>
    <col min="14" max="14" width="9.625" style="9" bestFit="1" customWidth="1"/>
    <col min="15" max="15" width="11.5" style="37" bestFit="1" customWidth="1"/>
    <col min="16" max="16" width="17.875" style="9" bestFit="1" customWidth="1"/>
    <col min="17" max="17" width="32.125" style="9" bestFit="1" customWidth="1"/>
    <col min="18" max="16384" width="8.875" style="9"/>
  </cols>
  <sheetData>
    <row r="1" spans="1:17" s="8" customFormat="1" ht="21">
      <c r="A1" s="6" t="s">
        <v>230</v>
      </c>
      <c r="B1" s="7"/>
      <c r="C1" s="7"/>
      <c r="D1" s="7"/>
      <c r="E1" s="7"/>
      <c r="F1" s="7"/>
      <c r="G1" s="7"/>
      <c r="H1" s="7"/>
      <c r="I1" s="7"/>
      <c r="J1" s="7"/>
      <c r="K1" s="46"/>
      <c r="L1" s="7"/>
      <c r="M1" s="7"/>
      <c r="N1" s="7"/>
      <c r="O1" s="46"/>
      <c r="P1" s="7"/>
      <c r="Q1" s="7"/>
    </row>
    <row r="2" spans="1:17" s="8" customFormat="1" ht="2.2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34"/>
      <c r="L2" s="7"/>
      <c r="M2" s="7"/>
      <c r="N2" s="7"/>
      <c r="O2" s="34"/>
      <c r="P2" s="7"/>
    </row>
    <row r="3" spans="1:17" ht="21" customHeight="1">
      <c r="A3" s="56" t="s">
        <v>63</v>
      </c>
      <c r="B3" s="57"/>
      <c r="C3" s="55"/>
      <c r="D3" s="55"/>
      <c r="E3" s="55"/>
      <c r="F3" s="55"/>
      <c r="G3" s="55"/>
      <c r="H3" s="55"/>
      <c r="I3" s="55"/>
      <c r="J3" s="55"/>
      <c r="K3" s="55"/>
      <c r="L3" s="56" t="s">
        <v>85</v>
      </c>
      <c r="M3" s="55"/>
      <c r="N3" s="55"/>
      <c r="O3" s="55"/>
      <c r="P3" s="55"/>
      <c r="Q3" s="9" t="s">
        <v>260</v>
      </c>
    </row>
    <row r="4" spans="1:17" ht="31.5">
      <c r="A4" s="10" t="s">
        <v>58</v>
      </c>
      <c r="B4" s="63" t="s">
        <v>51</v>
      </c>
      <c r="C4" s="62" t="s">
        <v>164</v>
      </c>
      <c r="D4" s="10" t="s">
        <v>42</v>
      </c>
      <c r="E4" s="10" t="s">
        <v>43</v>
      </c>
      <c r="F4" s="11" t="s">
        <v>44</v>
      </c>
      <c r="G4" s="10" t="s">
        <v>67</v>
      </c>
      <c r="H4" s="24" t="s">
        <v>82</v>
      </c>
      <c r="I4" s="13"/>
      <c r="J4" s="13"/>
      <c r="K4" s="35"/>
      <c r="L4" s="24" t="s">
        <v>86</v>
      </c>
      <c r="M4" s="58" t="s">
        <v>84</v>
      </c>
      <c r="N4" s="51"/>
      <c r="O4" s="48"/>
      <c r="P4" s="49"/>
    </row>
    <row r="5" spans="1:17">
      <c r="A5" s="15">
        <v>1</v>
      </c>
      <c r="B5" s="143" t="s">
        <v>3</v>
      </c>
      <c r="C5" s="143" t="s">
        <v>167</v>
      </c>
      <c r="D5" s="142">
        <v>46113</v>
      </c>
      <c r="E5" s="143" t="s">
        <v>184</v>
      </c>
      <c r="F5" s="144">
        <v>300000</v>
      </c>
      <c r="G5" s="143"/>
      <c r="H5" s="15"/>
      <c r="I5" s="14"/>
      <c r="L5" s="39" t="s">
        <v>10</v>
      </c>
      <c r="M5" s="54">
        <f>SUMIF('(精算収支明細記載例)'!$B$29:$B$130,L5,'(精算収支明細記載例)'!$F$29:$F$130)</f>
        <v>315000</v>
      </c>
      <c r="N5" s="50"/>
      <c r="O5" s="36"/>
      <c r="P5" s="14"/>
    </row>
    <row r="6" spans="1:17" ht="15.75" customHeight="1">
      <c r="A6" s="15">
        <v>2</v>
      </c>
      <c r="B6" s="143" t="s">
        <v>180</v>
      </c>
      <c r="C6" s="143" t="s">
        <v>177</v>
      </c>
      <c r="D6" s="142">
        <v>46265</v>
      </c>
      <c r="E6" s="143" t="s">
        <v>182</v>
      </c>
      <c r="F6" s="144">
        <v>200000</v>
      </c>
      <c r="G6" s="143" t="s">
        <v>181</v>
      </c>
      <c r="H6" s="15"/>
      <c r="I6" s="14"/>
      <c r="L6" s="39" t="s">
        <v>11</v>
      </c>
      <c r="M6" s="54">
        <f>SUMIF('(精算収支明細記載例)'!$B$29:$B$130,L6,'(精算収支明細記載例)'!$F$29:$F$130)</f>
        <v>1700000</v>
      </c>
      <c r="N6" s="50"/>
      <c r="O6" s="36"/>
      <c r="P6" s="14"/>
    </row>
    <row r="7" spans="1:17" ht="15.75" customHeight="1">
      <c r="A7" s="15">
        <v>3</v>
      </c>
      <c r="B7" s="143" t="s">
        <v>166</v>
      </c>
      <c r="C7" s="143" t="s">
        <v>177</v>
      </c>
      <c r="D7" s="142">
        <v>46266</v>
      </c>
      <c r="E7" s="143" t="s">
        <v>183</v>
      </c>
      <c r="F7" s="144">
        <v>1600000</v>
      </c>
      <c r="G7" s="143" t="s">
        <v>169</v>
      </c>
      <c r="H7" s="15"/>
      <c r="I7" s="14"/>
      <c r="L7" s="39" t="s">
        <v>12</v>
      </c>
      <c r="M7" s="54">
        <f>SUMIF('(精算収支明細記載例)'!$B$29:$B$130,L7,'(精算収支明細記載例)'!$F$29:$F$130)</f>
        <v>88000</v>
      </c>
      <c r="N7" s="50"/>
      <c r="O7" s="36"/>
      <c r="P7" s="14"/>
    </row>
    <row r="8" spans="1:17" ht="15.75" customHeight="1">
      <c r="A8" s="15">
        <v>4</v>
      </c>
      <c r="B8" s="143" t="s">
        <v>80</v>
      </c>
      <c r="C8" s="143" t="s">
        <v>177</v>
      </c>
      <c r="D8" s="142" t="s">
        <v>231</v>
      </c>
      <c r="E8" s="143" t="s">
        <v>185</v>
      </c>
      <c r="F8" s="145">
        <v>500000</v>
      </c>
      <c r="G8" s="143"/>
      <c r="H8" s="15"/>
      <c r="I8" s="14"/>
      <c r="L8" s="39" t="s">
        <v>13</v>
      </c>
      <c r="M8" s="54">
        <f>SUMIF('(精算収支明細記載例)'!$B$29:$B$130,L8,'(精算収支明細記載例)'!$F$29:$F$130)</f>
        <v>2800</v>
      </c>
      <c r="N8" s="50"/>
      <c r="O8" s="36"/>
      <c r="P8" s="14"/>
    </row>
    <row r="9" spans="1:17" ht="15.75" customHeight="1">
      <c r="A9" s="15">
        <v>5</v>
      </c>
      <c r="B9" s="143" t="s">
        <v>166</v>
      </c>
      <c r="C9" s="143" t="s">
        <v>165</v>
      </c>
      <c r="D9" s="142" t="s">
        <v>186</v>
      </c>
      <c r="E9" s="143" t="s">
        <v>183</v>
      </c>
      <c r="F9" s="145">
        <v>400000</v>
      </c>
      <c r="G9" s="143" t="s">
        <v>170</v>
      </c>
      <c r="H9" s="15"/>
      <c r="I9" s="14"/>
      <c r="J9" s="14"/>
      <c r="L9" s="39" t="s">
        <v>197</v>
      </c>
      <c r="M9" s="54">
        <f>SUMIF('(精算収支明細記載例)'!$B$29:$B$130,L9,'(精算収支明細記載例)'!$F$29:$F$130)</f>
        <v>16000</v>
      </c>
      <c r="N9" s="50"/>
      <c r="O9" s="36"/>
      <c r="P9" s="14"/>
    </row>
    <row r="10" spans="1:17" ht="15.75" customHeight="1">
      <c r="A10" s="15">
        <v>6</v>
      </c>
      <c r="B10" s="68"/>
      <c r="C10" s="68"/>
      <c r="D10" s="69"/>
      <c r="E10" s="68"/>
      <c r="F10" s="70"/>
      <c r="G10" s="68"/>
      <c r="H10" s="15"/>
      <c r="I10" s="14"/>
      <c r="J10" s="14"/>
      <c r="L10" s="39" t="s">
        <v>14</v>
      </c>
      <c r="M10" s="54">
        <f>SUMIF('(精算収支明細記載例)'!$B$29:$B$130,L10,'(精算収支明細記載例)'!$F$29:$F$130)</f>
        <v>400000</v>
      </c>
      <c r="N10" s="50"/>
      <c r="O10" s="36"/>
      <c r="P10" s="14"/>
    </row>
    <row r="11" spans="1:17" ht="15.75" customHeight="1">
      <c r="A11" s="15">
        <v>7</v>
      </c>
      <c r="B11" s="68"/>
      <c r="C11" s="68"/>
      <c r="D11" s="69"/>
      <c r="E11" s="68"/>
      <c r="F11" s="73"/>
      <c r="G11" s="68"/>
      <c r="H11" s="15"/>
      <c r="I11" s="14"/>
      <c r="J11" s="14"/>
      <c r="L11" s="39" t="s">
        <v>212</v>
      </c>
      <c r="M11" s="54">
        <f>SUMIF('(精算収支明細記載例)'!$B$29:$B$130,L11,'(精算収支明細記載例)'!$F$29:$F$130)</f>
        <v>285000</v>
      </c>
      <c r="N11" s="50"/>
      <c r="O11" s="36"/>
      <c r="P11" s="14"/>
    </row>
    <row r="12" spans="1:17" ht="15.75" customHeight="1">
      <c r="A12" s="15">
        <v>8</v>
      </c>
      <c r="B12" s="68"/>
      <c r="C12" s="68"/>
      <c r="D12" s="69"/>
      <c r="E12" s="68"/>
      <c r="F12" s="73"/>
      <c r="G12" s="68"/>
      <c r="H12" s="15"/>
      <c r="I12" s="14"/>
      <c r="J12" s="14"/>
      <c r="L12" s="39" t="s">
        <v>217</v>
      </c>
      <c r="M12" s="54">
        <f>SUMIF('(精算収支明細記載例)'!$B$29:$B$130,L12,'(精算収支明細記載例)'!$F$29:$F$130)</f>
        <v>13200</v>
      </c>
      <c r="N12" s="50"/>
      <c r="O12" s="36"/>
      <c r="P12" s="14"/>
    </row>
    <row r="13" spans="1:17" ht="15.75" customHeight="1" thickBot="1">
      <c r="A13" s="15">
        <v>9</v>
      </c>
      <c r="B13" s="68"/>
      <c r="C13" s="68"/>
      <c r="D13" s="69"/>
      <c r="E13" s="68"/>
      <c r="F13" s="73"/>
      <c r="G13" s="68"/>
      <c r="H13" s="15"/>
      <c r="I13" s="14"/>
      <c r="J13" s="14"/>
      <c r="L13" s="39" t="s">
        <v>31</v>
      </c>
      <c r="M13" s="54">
        <f>SUMIF('(精算収支明細記載例)'!$B$29:$B$130,L13,'(精算収支明細記載例)'!$F$29:$F$130)</f>
        <v>180000</v>
      </c>
      <c r="N13" s="50"/>
      <c r="O13" s="36"/>
      <c r="P13" s="14"/>
    </row>
    <row r="14" spans="1:17" ht="15.75" hidden="1" customHeight="1">
      <c r="A14" s="15">
        <v>10</v>
      </c>
      <c r="B14" s="68"/>
      <c r="C14" s="68"/>
      <c r="D14" s="16"/>
      <c r="E14" s="15"/>
      <c r="F14" s="17"/>
      <c r="G14" s="18"/>
      <c r="H14" s="15"/>
      <c r="I14" s="14"/>
      <c r="J14" s="14"/>
      <c r="L14" s="39"/>
      <c r="M14" s="54">
        <f>SUMIF('(精算収支明細記載例)'!$B$29:$B$130,L14,'(精算収支明細記載例)'!$F$29:$F$130)</f>
        <v>0</v>
      </c>
      <c r="N14" s="50"/>
      <c r="O14" s="36"/>
      <c r="P14" s="14"/>
    </row>
    <row r="15" spans="1:17" ht="15.75" hidden="1" customHeight="1">
      <c r="A15" s="15">
        <v>11</v>
      </c>
      <c r="B15" s="68"/>
      <c r="C15" s="68"/>
      <c r="D15" s="16"/>
      <c r="E15" s="15"/>
      <c r="F15" s="17"/>
      <c r="G15" s="18"/>
      <c r="H15" s="15"/>
      <c r="I15" s="14"/>
      <c r="J15" s="14"/>
      <c r="L15" s="39"/>
      <c r="M15" s="54">
        <f>SUMIF('(精算収支明細記載例)'!$B$29:$B$130,L15,'(精算収支明細記載例)'!$F$29:$F$130)</f>
        <v>0</v>
      </c>
      <c r="N15" s="50"/>
      <c r="O15" s="36"/>
      <c r="P15" s="14"/>
    </row>
    <row r="16" spans="1:17" ht="15.75" hidden="1" customHeight="1">
      <c r="A16" s="15">
        <v>12</v>
      </c>
      <c r="B16" s="68"/>
      <c r="C16" s="68"/>
      <c r="D16" s="16"/>
      <c r="E16" s="15"/>
      <c r="F16" s="17"/>
      <c r="G16" s="18"/>
      <c r="H16" s="15"/>
      <c r="I16" s="14"/>
      <c r="J16" s="14"/>
      <c r="L16" s="39"/>
      <c r="M16" s="54">
        <f>SUMIF('(精算収支明細記載例)'!$B$29:$B$130,L16,'(精算収支明細記載例)'!$F$29:$F$130)</f>
        <v>0</v>
      </c>
      <c r="N16" s="50"/>
      <c r="O16" s="36"/>
      <c r="P16" s="14"/>
    </row>
    <row r="17" spans="1:17" hidden="1">
      <c r="A17" s="15">
        <v>13</v>
      </c>
      <c r="B17" s="68"/>
      <c r="C17" s="68"/>
      <c r="D17" s="16"/>
      <c r="E17" s="15"/>
      <c r="F17" s="17"/>
      <c r="G17" s="18"/>
      <c r="H17" s="15"/>
      <c r="I17" s="14"/>
      <c r="J17" s="14"/>
      <c r="L17" s="39"/>
      <c r="M17" s="54">
        <f>SUMIF('(精算収支明細記載例)'!$B$29:$B$130,L17,'(精算収支明細記載例)'!$F$29:$F$130)</f>
        <v>0</v>
      </c>
      <c r="N17" s="50"/>
      <c r="O17" s="36"/>
      <c r="P17" s="14"/>
    </row>
    <row r="18" spans="1:17" hidden="1">
      <c r="A18" s="15">
        <v>14</v>
      </c>
      <c r="B18" s="68"/>
      <c r="C18" s="68"/>
      <c r="D18" s="16"/>
      <c r="E18" s="15"/>
      <c r="F18" s="17"/>
      <c r="G18" s="18"/>
      <c r="H18" s="15"/>
      <c r="I18" s="14"/>
      <c r="J18" s="14"/>
      <c r="L18" s="39"/>
      <c r="M18" s="54">
        <f>SUMIF('(精算収支明細記載例)'!$B$29:$B$130,L18,'(精算収支明細記載例)'!$F$29:$F$130)</f>
        <v>0</v>
      </c>
      <c r="N18" s="50"/>
      <c r="O18" s="36"/>
      <c r="P18" s="14"/>
    </row>
    <row r="19" spans="1:17" hidden="1">
      <c r="A19" s="15">
        <v>15</v>
      </c>
      <c r="B19" s="68"/>
      <c r="C19" s="68"/>
      <c r="D19" s="16"/>
      <c r="E19" s="15"/>
      <c r="F19" s="17"/>
      <c r="G19" s="18"/>
      <c r="H19" s="15"/>
      <c r="I19" s="14"/>
      <c r="J19" s="14"/>
      <c r="L19" s="39"/>
      <c r="M19" s="54">
        <f>SUMIF('(精算収支明細記載例)'!$B$29:$B$130,L19,'(精算収支明細記載例)'!$F$29:$F$130)</f>
        <v>0</v>
      </c>
      <c r="N19" s="50"/>
      <c r="O19" s="36"/>
      <c r="P19" s="14"/>
    </row>
    <row r="20" spans="1:17" hidden="1">
      <c r="A20" s="15">
        <v>16</v>
      </c>
      <c r="B20" s="68"/>
      <c r="C20" s="68"/>
      <c r="D20" s="16"/>
      <c r="E20" s="15"/>
      <c r="F20" s="17"/>
      <c r="G20" s="18"/>
      <c r="H20" s="15"/>
      <c r="I20" s="14"/>
      <c r="J20" s="14"/>
      <c r="L20" s="39"/>
      <c r="M20" s="54">
        <f>SUMIF('(精算収支明細記載例)'!$B$29:$B$130,L20,'(精算収支明細記載例)'!$F$29:$F$130)</f>
        <v>0</v>
      </c>
      <c r="N20" s="50"/>
      <c r="O20" s="36"/>
      <c r="P20" s="14"/>
    </row>
    <row r="21" spans="1:17" hidden="1">
      <c r="A21" s="15">
        <v>17</v>
      </c>
      <c r="B21" s="68"/>
      <c r="C21" s="68"/>
      <c r="D21" s="16"/>
      <c r="E21" s="15"/>
      <c r="F21" s="17"/>
      <c r="G21" s="18"/>
      <c r="H21" s="15"/>
      <c r="I21" s="14"/>
      <c r="J21" s="14"/>
      <c r="K21" s="36"/>
      <c r="L21" s="39"/>
      <c r="M21" s="54">
        <f>SUMIF('(精算収支明細記載例)'!$B$29:$B$130,L21,'(精算収支明細記載例)'!$F$29:$F$130)</f>
        <v>0</v>
      </c>
      <c r="N21" s="50"/>
      <c r="O21" s="36"/>
      <c r="P21" s="14"/>
    </row>
    <row r="22" spans="1:17" hidden="1">
      <c r="A22" s="15">
        <v>18</v>
      </c>
      <c r="B22" s="68"/>
      <c r="C22" s="68"/>
      <c r="D22" s="16"/>
      <c r="E22" s="15"/>
      <c r="F22" s="17"/>
      <c r="G22" s="18"/>
      <c r="H22" s="15"/>
      <c r="I22" s="14"/>
      <c r="J22" s="14"/>
      <c r="K22" s="36"/>
      <c r="L22" s="39"/>
      <c r="M22" s="54">
        <f>SUMIF('(精算収支明細記載例)'!$B$29:$B$130,L22,'(精算収支明細記載例)'!$F$29:$F$130)</f>
        <v>0</v>
      </c>
      <c r="N22" s="14"/>
      <c r="O22" s="36"/>
      <c r="P22" s="14"/>
    </row>
    <row r="23" spans="1:17" hidden="1">
      <c r="A23" s="15">
        <v>19</v>
      </c>
      <c r="B23" s="68"/>
      <c r="C23" s="68"/>
      <c r="D23" s="16"/>
      <c r="E23" s="15"/>
      <c r="F23" s="17"/>
      <c r="G23" s="18"/>
      <c r="H23" s="15"/>
      <c r="I23" s="14"/>
      <c r="J23" s="14"/>
      <c r="K23" s="36"/>
      <c r="L23" s="39"/>
      <c r="M23" s="54">
        <f>SUMIF('(精算収支明細記載例)'!$B$29:$B$130,L23,'(精算収支明細記載例)'!$F$29:$F$130)</f>
        <v>0</v>
      </c>
      <c r="N23" s="14"/>
      <c r="O23" s="36"/>
      <c r="P23" s="14"/>
    </row>
    <row r="24" spans="1:17" ht="16.5" hidden="1" thickBot="1">
      <c r="A24" s="15">
        <v>20</v>
      </c>
      <c r="B24" s="68"/>
      <c r="C24" s="68"/>
      <c r="D24" s="16"/>
      <c r="E24" s="15"/>
      <c r="F24" s="19"/>
      <c r="G24" s="18"/>
      <c r="H24" s="15"/>
      <c r="I24" s="14"/>
      <c r="J24" s="14"/>
      <c r="K24" s="36"/>
      <c r="L24" s="39"/>
      <c r="M24" s="54">
        <f>SUMIF('(精算収支明細記載例)'!$B$29:$B$130,L24,'(精算収支明細記載例)'!$F$29:$F$130)</f>
        <v>0</v>
      </c>
      <c r="N24" s="14"/>
      <c r="O24" s="36"/>
      <c r="P24" s="14"/>
    </row>
    <row r="25" spans="1:17" ht="16.5" thickBot="1">
      <c r="A25" s="20" t="s">
        <v>59</v>
      </c>
      <c r="B25" s="21"/>
      <c r="C25" s="21"/>
      <c r="D25" s="21"/>
      <c r="E25" s="22"/>
      <c r="F25" s="23">
        <f>SUM(F5:F24)</f>
        <v>3000000</v>
      </c>
      <c r="H25" s="14"/>
      <c r="I25" s="14"/>
      <c r="J25" s="14"/>
      <c r="L25" s="15" t="s">
        <v>60</v>
      </c>
      <c r="M25" s="54">
        <f>SUM(M5:M24)</f>
        <v>3000000</v>
      </c>
      <c r="N25" s="14"/>
      <c r="P25" s="14"/>
    </row>
    <row r="26" spans="1:17">
      <c r="A26" s="66"/>
      <c r="B26" s="49"/>
      <c r="C26" s="49"/>
      <c r="D26" s="65"/>
      <c r="E26" s="49"/>
      <c r="F26" s="64"/>
      <c r="H26" s="14"/>
      <c r="I26" s="14"/>
      <c r="J26" s="14"/>
      <c r="L26" s="14"/>
      <c r="M26" s="67"/>
      <c r="N26" s="14"/>
      <c r="P26" s="14"/>
    </row>
    <row r="27" spans="1:17" ht="21">
      <c r="A27" s="56" t="s">
        <v>64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</row>
    <row r="28" spans="1:17" ht="15.75" customHeight="1">
      <c r="A28" s="225" t="s">
        <v>57</v>
      </c>
      <c r="B28" s="259" t="s">
        <v>51</v>
      </c>
      <c r="C28" s="261" t="s">
        <v>263</v>
      </c>
      <c r="D28" s="226" t="s">
        <v>50</v>
      </c>
      <c r="E28" s="229" t="s">
        <v>43</v>
      </c>
      <c r="F28" s="225" t="s">
        <v>44</v>
      </c>
      <c r="G28" s="229" t="s">
        <v>67</v>
      </c>
      <c r="H28" s="226" t="s">
        <v>83</v>
      </c>
      <c r="I28" s="226" t="s">
        <v>47</v>
      </c>
      <c r="J28" s="226" t="s">
        <v>45</v>
      </c>
      <c r="K28" s="260" t="s">
        <v>53</v>
      </c>
      <c r="L28" s="10" t="s">
        <v>65</v>
      </c>
      <c r="M28" s="42" t="s">
        <v>49</v>
      </c>
      <c r="N28" s="43"/>
      <c r="O28" s="44"/>
      <c r="P28" s="11" t="s">
        <v>52</v>
      </c>
      <c r="Q28" s="229" t="s">
        <v>72</v>
      </c>
    </row>
    <row r="29" spans="1:17" ht="47.25">
      <c r="A29" s="225"/>
      <c r="B29" s="259"/>
      <c r="C29" s="262"/>
      <c r="D29" s="225"/>
      <c r="E29" s="228"/>
      <c r="F29" s="225"/>
      <c r="G29" s="228"/>
      <c r="H29" s="226"/>
      <c r="I29" s="226"/>
      <c r="J29" s="225"/>
      <c r="K29" s="260"/>
      <c r="L29" s="24" t="s">
        <v>66</v>
      </c>
      <c r="M29" s="10" t="s">
        <v>46</v>
      </c>
      <c r="N29" s="24" t="s">
        <v>61</v>
      </c>
      <c r="O29" s="40" t="s">
        <v>62</v>
      </c>
      <c r="P29" s="45" t="s">
        <v>69</v>
      </c>
      <c r="Q29" s="228"/>
    </row>
    <row r="30" spans="1:17">
      <c r="A30" s="15">
        <v>1</v>
      </c>
      <c r="B30" s="39" t="s">
        <v>10</v>
      </c>
      <c r="C30" s="72" t="s">
        <v>171</v>
      </c>
      <c r="D30" s="142">
        <v>46234</v>
      </c>
      <c r="E30" s="143" t="s">
        <v>187</v>
      </c>
      <c r="F30" s="146">
        <v>35000</v>
      </c>
      <c r="G30" s="15" t="s">
        <v>188</v>
      </c>
      <c r="H30" s="15" t="s">
        <v>189</v>
      </c>
      <c r="I30" s="16"/>
      <c r="J30" s="16"/>
      <c r="K30" s="38"/>
      <c r="L30" s="15" t="s">
        <v>189</v>
      </c>
      <c r="M30" s="16"/>
      <c r="N30" s="39"/>
      <c r="O30" s="38"/>
      <c r="P30" s="15"/>
      <c r="Q30" s="18"/>
    </row>
    <row r="31" spans="1:17" ht="31.5">
      <c r="A31" s="15">
        <v>2</v>
      </c>
      <c r="B31" s="39" t="s">
        <v>12</v>
      </c>
      <c r="C31" s="72" t="s">
        <v>171</v>
      </c>
      <c r="D31" s="142">
        <v>46234</v>
      </c>
      <c r="E31" s="143" t="s">
        <v>211</v>
      </c>
      <c r="F31" s="146">
        <v>37000</v>
      </c>
      <c r="G31" s="147" t="s">
        <v>209</v>
      </c>
      <c r="H31" s="15" t="s">
        <v>189</v>
      </c>
      <c r="I31" s="16"/>
      <c r="J31" s="16"/>
      <c r="K31" s="38"/>
      <c r="L31" s="15"/>
      <c r="M31" s="16"/>
      <c r="N31" s="39"/>
      <c r="O31" s="38"/>
      <c r="P31" s="15"/>
      <c r="Q31" s="18"/>
    </row>
    <row r="32" spans="1:17">
      <c r="A32" s="15">
        <v>3</v>
      </c>
      <c r="B32" s="39" t="s">
        <v>14</v>
      </c>
      <c r="C32" s="72" t="s">
        <v>171</v>
      </c>
      <c r="D32" s="142">
        <v>46234</v>
      </c>
      <c r="E32" s="143" t="s">
        <v>195</v>
      </c>
      <c r="F32" s="146">
        <v>100000</v>
      </c>
      <c r="G32" s="15" t="s">
        <v>194</v>
      </c>
      <c r="H32" s="15" t="s">
        <v>189</v>
      </c>
      <c r="I32" s="16">
        <v>46142</v>
      </c>
      <c r="J32" s="16">
        <v>46127</v>
      </c>
      <c r="K32" s="38">
        <v>100000</v>
      </c>
      <c r="L32" s="15"/>
      <c r="M32" s="16">
        <v>46127</v>
      </c>
      <c r="N32" s="39" t="s">
        <v>196</v>
      </c>
      <c r="O32" s="38">
        <v>110000</v>
      </c>
      <c r="P32" s="15"/>
      <c r="Q32" s="18"/>
    </row>
    <row r="33" spans="1:17" ht="31.5">
      <c r="A33" s="15">
        <v>4</v>
      </c>
      <c r="B33" s="39" t="s">
        <v>197</v>
      </c>
      <c r="C33" s="72" t="s">
        <v>171</v>
      </c>
      <c r="D33" s="142">
        <v>46203</v>
      </c>
      <c r="E33" s="143" t="s">
        <v>198</v>
      </c>
      <c r="F33" s="146">
        <v>4000</v>
      </c>
      <c r="G33" s="51" t="s">
        <v>208</v>
      </c>
      <c r="H33" s="15" t="s">
        <v>189</v>
      </c>
      <c r="I33" s="16"/>
      <c r="J33" s="16"/>
      <c r="K33" s="38"/>
      <c r="L33" s="15"/>
      <c r="M33" s="16"/>
      <c r="N33" s="39"/>
      <c r="O33" s="38"/>
      <c r="P33" s="15"/>
      <c r="Q33" s="18"/>
    </row>
    <row r="34" spans="1:17">
      <c r="A34" s="15">
        <v>5</v>
      </c>
      <c r="B34" s="39" t="s">
        <v>31</v>
      </c>
      <c r="C34" s="72" t="s">
        <v>171</v>
      </c>
      <c r="D34" s="16">
        <v>46234</v>
      </c>
      <c r="E34" s="15" t="s">
        <v>199</v>
      </c>
      <c r="F34" s="148">
        <v>30000</v>
      </c>
      <c r="G34" s="15" t="s">
        <v>200</v>
      </c>
      <c r="H34" s="15" t="s">
        <v>189</v>
      </c>
      <c r="I34" s="16"/>
      <c r="J34" s="16"/>
      <c r="K34" s="38"/>
      <c r="L34" s="15"/>
      <c r="M34" s="16"/>
      <c r="N34" s="39"/>
      <c r="O34" s="38"/>
      <c r="P34" s="15"/>
      <c r="Q34" s="18"/>
    </row>
    <row r="35" spans="1:17" ht="31.5">
      <c r="A35" s="15">
        <v>6</v>
      </c>
      <c r="B35" s="39" t="s">
        <v>217</v>
      </c>
      <c r="C35" s="72" t="s">
        <v>171</v>
      </c>
      <c r="D35" s="16">
        <v>46234</v>
      </c>
      <c r="E35" s="15" t="s">
        <v>218</v>
      </c>
      <c r="F35" s="148">
        <v>3520</v>
      </c>
      <c r="G35" s="147" t="s">
        <v>221</v>
      </c>
      <c r="H35" s="15" t="s">
        <v>189</v>
      </c>
      <c r="I35" s="16"/>
      <c r="J35" s="16"/>
      <c r="K35" s="38"/>
      <c r="L35" s="15"/>
      <c r="M35" s="16"/>
      <c r="N35" s="39"/>
      <c r="O35" s="38"/>
      <c r="P35" s="15"/>
      <c r="Q35" s="18"/>
    </row>
    <row r="36" spans="1:17">
      <c r="A36" s="15">
        <v>7</v>
      </c>
      <c r="B36" s="39" t="s">
        <v>10</v>
      </c>
      <c r="C36" s="72" t="s">
        <v>178</v>
      </c>
      <c r="D36" s="142" t="s">
        <v>229</v>
      </c>
      <c r="E36" s="143" t="s">
        <v>204</v>
      </c>
      <c r="F36" s="146">
        <v>100000</v>
      </c>
      <c r="G36" s="15" t="s">
        <v>207</v>
      </c>
      <c r="H36" s="15" t="s">
        <v>189</v>
      </c>
      <c r="I36" s="16"/>
      <c r="J36" s="16"/>
      <c r="K36" s="38"/>
      <c r="L36" s="15" t="s">
        <v>189</v>
      </c>
      <c r="M36" s="16"/>
      <c r="N36" s="39"/>
      <c r="O36" s="38"/>
      <c r="P36" s="15"/>
      <c r="Q36" s="18"/>
    </row>
    <row r="37" spans="1:17">
      <c r="A37" s="15">
        <v>8</v>
      </c>
      <c r="B37" s="39" t="s">
        <v>10</v>
      </c>
      <c r="C37" s="72" t="s">
        <v>178</v>
      </c>
      <c r="D37" s="142" t="s">
        <v>229</v>
      </c>
      <c r="E37" s="143" t="s">
        <v>205</v>
      </c>
      <c r="F37" s="146">
        <v>30000</v>
      </c>
      <c r="G37" s="15" t="s">
        <v>207</v>
      </c>
      <c r="H37" s="15" t="s">
        <v>189</v>
      </c>
      <c r="I37" s="16"/>
      <c r="J37" s="16"/>
      <c r="K37" s="38"/>
      <c r="L37" s="15"/>
      <c r="M37" s="16"/>
      <c r="N37" s="39"/>
      <c r="O37" s="38"/>
      <c r="P37" s="15"/>
      <c r="Q37" s="18"/>
    </row>
    <row r="38" spans="1:17">
      <c r="A38" s="15">
        <v>9</v>
      </c>
      <c r="B38" s="39" t="s">
        <v>10</v>
      </c>
      <c r="C38" s="72" t="s">
        <v>178</v>
      </c>
      <c r="D38" s="142" t="s">
        <v>229</v>
      </c>
      <c r="E38" s="15" t="s">
        <v>206</v>
      </c>
      <c r="F38" s="148">
        <v>50000</v>
      </c>
      <c r="G38" s="15" t="s">
        <v>207</v>
      </c>
      <c r="H38" s="15" t="s">
        <v>189</v>
      </c>
      <c r="I38" s="16"/>
      <c r="J38" s="16"/>
      <c r="K38" s="38"/>
      <c r="L38" s="15" t="s">
        <v>189</v>
      </c>
      <c r="M38" s="16"/>
      <c r="N38" s="39"/>
      <c r="O38" s="38"/>
      <c r="P38" s="15"/>
      <c r="Q38" s="18"/>
    </row>
    <row r="39" spans="1:17">
      <c r="A39" s="15">
        <v>10</v>
      </c>
      <c r="B39" s="39" t="s">
        <v>11</v>
      </c>
      <c r="C39" s="72" t="s">
        <v>178</v>
      </c>
      <c r="D39" s="142" t="s">
        <v>229</v>
      </c>
      <c r="E39" s="15" t="s">
        <v>202</v>
      </c>
      <c r="F39" s="148">
        <v>200000</v>
      </c>
      <c r="G39" s="15" t="s">
        <v>203</v>
      </c>
      <c r="H39" s="15" t="s">
        <v>189</v>
      </c>
      <c r="I39" s="16">
        <v>46234</v>
      </c>
      <c r="J39" s="16">
        <v>46218</v>
      </c>
      <c r="K39" s="38">
        <v>200000</v>
      </c>
      <c r="L39" s="15"/>
      <c r="M39" s="16">
        <v>46218</v>
      </c>
      <c r="N39" s="39" t="s">
        <v>201</v>
      </c>
      <c r="O39" s="38">
        <v>250000</v>
      </c>
      <c r="P39" s="15"/>
      <c r="Q39" s="18"/>
    </row>
    <row r="40" spans="1:17">
      <c r="A40" s="15">
        <v>11</v>
      </c>
      <c r="B40" s="39" t="s">
        <v>11</v>
      </c>
      <c r="C40" s="72" t="s">
        <v>178</v>
      </c>
      <c r="D40" s="142" t="s">
        <v>229</v>
      </c>
      <c r="E40" s="143" t="s">
        <v>190</v>
      </c>
      <c r="F40" s="146">
        <v>1500000</v>
      </c>
      <c r="G40" s="15" t="s">
        <v>192</v>
      </c>
      <c r="H40" s="15" t="s">
        <v>189</v>
      </c>
      <c r="I40" s="16">
        <v>46234</v>
      </c>
      <c r="J40" s="16">
        <v>46218</v>
      </c>
      <c r="K40" s="38">
        <v>1500000</v>
      </c>
      <c r="L40" s="15"/>
      <c r="M40" s="16">
        <v>46218</v>
      </c>
      <c r="N40" s="39" t="s">
        <v>191</v>
      </c>
      <c r="O40" s="38">
        <v>1650000</v>
      </c>
      <c r="P40" s="15" t="s">
        <v>189</v>
      </c>
      <c r="Q40" s="18"/>
    </row>
    <row r="41" spans="1:17" ht="47.25">
      <c r="A41" s="15">
        <v>12</v>
      </c>
      <c r="B41" s="39" t="s">
        <v>12</v>
      </c>
      <c r="C41" s="72" t="s">
        <v>178</v>
      </c>
      <c r="D41" s="142" t="s">
        <v>229</v>
      </c>
      <c r="E41" s="143" t="s">
        <v>193</v>
      </c>
      <c r="F41" s="148">
        <v>14000</v>
      </c>
      <c r="G41" s="147" t="s">
        <v>210</v>
      </c>
      <c r="H41" s="15" t="s">
        <v>189</v>
      </c>
      <c r="I41" s="16"/>
      <c r="J41" s="16"/>
      <c r="K41" s="38"/>
      <c r="L41" s="15"/>
      <c r="M41" s="16"/>
      <c r="N41" s="39"/>
      <c r="O41" s="38"/>
      <c r="P41" s="15"/>
      <c r="Q41" s="18"/>
    </row>
    <row r="42" spans="1:17">
      <c r="A42" s="15">
        <v>13</v>
      </c>
      <c r="B42" s="39" t="s">
        <v>13</v>
      </c>
      <c r="C42" s="72" t="s">
        <v>171</v>
      </c>
      <c r="D42" s="142">
        <v>46265</v>
      </c>
      <c r="E42" s="143" t="s">
        <v>227</v>
      </c>
      <c r="F42" s="148">
        <v>2800</v>
      </c>
      <c r="G42" s="15" t="s">
        <v>228</v>
      </c>
      <c r="H42" s="15" t="s">
        <v>189</v>
      </c>
      <c r="I42" s="16"/>
      <c r="J42" s="16"/>
      <c r="K42" s="38"/>
      <c r="L42" s="15"/>
      <c r="M42" s="16"/>
      <c r="N42" s="39"/>
      <c r="O42" s="38"/>
      <c r="P42" s="15"/>
      <c r="Q42" s="18"/>
    </row>
    <row r="43" spans="1:17" ht="31.5">
      <c r="A43" s="15">
        <v>14</v>
      </c>
      <c r="B43" s="39" t="s">
        <v>14</v>
      </c>
      <c r="C43" s="72" t="s">
        <v>178</v>
      </c>
      <c r="D43" s="142" t="s">
        <v>229</v>
      </c>
      <c r="E43" s="143" t="s">
        <v>195</v>
      </c>
      <c r="F43" s="146">
        <v>200000</v>
      </c>
      <c r="G43" s="147" t="s">
        <v>213</v>
      </c>
      <c r="H43" s="15" t="s">
        <v>189</v>
      </c>
      <c r="I43" s="16">
        <v>46234</v>
      </c>
      <c r="J43" s="16">
        <v>46218</v>
      </c>
      <c r="K43" s="38">
        <v>200000</v>
      </c>
      <c r="L43" s="15"/>
      <c r="M43" s="16">
        <v>46218</v>
      </c>
      <c r="N43" s="39" t="s">
        <v>196</v>
      </c>
      <c r="O43" s="38">
        <v>250000</v>
      </c>
      <c r="P43" s="15"/>
      <c r="Q43" s="18"/>
    </row>
    <row r="44" spans="1:17" ht="31.5">
      <c r="A44" s="15">
        <v>15</v>
      </c>
      <c r="B44" s="39" t="s">
        <v>197</v>
      </c>
      <c r="C44" s="72" t="s">
        <v>171</v>
      </c>
      <c r="D44" s="142">
        <v>46265</v>
      </c>
      <c r="E44" s="143" t="s">
        <v>198</v>
      </c>
      <c r="F44" s="146">
        <v>12000</v>
      </c>
      <c r="G44" s="51" t="s">
        <v>219</v>
      </c>
      <c r="H44" s="15" t="s">
        <v>189</v>
      </c>
      <c r="I44" s="16"/>
      <c r="J44" s="16"/>
      <c r="K44" s="38"/>
      <c r="L44" s="15"/>
      <c r="M44" s="16"/>
      <c r="N44" s="39"/>
      <c r="O44" s="38"/>
      <c r="P44" s="15"/>
      <c r="Q44" s="18"/>
    </row>
    <row r="45" spans="1:17">
      <c r="A45" s="15">
        <v>16</v>
      </c>
      <c r="B45" s="39" t="s">
        <v>212</v>
      </c>
      <c r="C45" s="72" t="s">
        <v>178</v>
      </c>
      <c r="D45" s="142" t="s">
        <v>229</v>
      </c>
      <c r="E45" s="15" t="s">
        <v>215</v>
      </c>
      <c r="F45" s="148">
        <v>100000</v>
      </c>
      <c r="G45" s="147" t="s">
        <v>222</v>
      </c>
      <c r="H45" s="15" t="s">
        <v>189</v>
      </c>
      <c r="I45" s="16">
        <v>46234</v>
      </c>
      <c r="J45" s="16">
        <v>46218</v>
      </c>
      <c r="K45" s="148">
        <v>100000</v>
      </c>
      <c r="L45" s="15"/>
      <c r="M45" s="16"/>
      <c r="N45" s="39" t="s">
        <v>214</v>
      </c>
      <c r="O45" s="38"/>
      <c r="P45" s="15"/>
      <c r="Q45" s="18"/>
    </row>
    <row r="46" spans="1:17">
      <c r="A46" s="15">
        <v>17</v>
      </c>
      <c r="B46" s="39" t="s">
        <v>212</v>
      </c>
      <c r="C46" s="72" t="s">
        <v>178</v>
      </c>
      <c r="D46" s="142" t="s">
        <v>229</v>
      </c>
      <c r="E46" s="15" t="s">
        <v>216</v>
      </c>
      <c r="F46" s="148">
        <v>110000</v>
      </c>
      <c r="G46" s="147" t="s">
        <v>222</v>
      </c>
      <c r="H46" s="15" t="s">
        <v>189</v>
      </c>
      <c r="I46" s="16">
        <v>46234</v>
      </c>
      <c r="J46" s="16">
        <v>46218</v>
      </c>
      <c r="K46" s="38">
        <v>110000</v>
      </c>
      <c r="L46" s="15"/>
      <c r="M46" s="16"/>
      <c r="N46" s="39" t="s">
        <v>214</v>
      </c>
      <c r="O46" s="38"/>
      <c r="P46" s="15"/>
      <c r="Q46" s="18"/>
    </row>
    <row r="47" spans="1:17">
      <c r="A47" s="15">
        <v>18</v>
      </c>
      <c r="B47" s="39" t="s">
        <v>31</v>
      </c>
      <c r="C47" s="72" t="s">
        <v>178</v>
      </c>
      <c r="D47" s="142" t="s">
        <v>229</v>
      </c>
      <c r="E47" s="15" t="s">
        <v>220</v>
      </c>
      <c r="F47" s="148">
        <v>60000</v>
      </c>
      <c r="G47" s="15" t="s">
        <v>223</v>
      </c>
      <c r="H47" s="15" t="s">
        <v>189</v>
      </c>
      <c r="I47" s="16"/>
      <c r="J47" s="16"/>
      <c r="K47" s="38"/>
      <c r="L47" s="15"/>
      <c r="M47" s="16"/>
      <c r="N47" s="39"/>
      <c r="O47" s="38"/>
      <c r="P47" s="15"/>
      <c r="Q47" s="18"/>
    </row>
    <row r="48" spans="1:17" ht="31.5">
      <c r="A48" s="15">
        <v>19</v>
      </c>
      <c r="B48" s="39" t="s">
        <v>217</v>
      </c>
      <c r="C48" s="72" t="s">
        <v>178</v>
      </c>
      <c r="D48" s="142" t="s">
        <v>229</v>
      </c>
      <c r="E48" s="15" t="s">
        <v>218</v>
      </c>
      <c r="F48" s="148">
        <v>7920</v>
      </c>
      <c r="G48" s="147" t="s">
        <v>224</v>
      </c>
      <c r="H48" s="15"/>
      <c r="I48" s="16"/>
      <c r="J48" s="16"/>
      <c r="K48" s="38"/>
      <c r="L48" s="15"/>
      <c r="M48" s="16"/>
      <c r="N48" s="39"/>
      <c r="O48" s="38"/>
      <c r="P48" s="15"/>
      <c r="Q48" s="18"/>
    </row>
    <row r="49" spans="1:17">
      <c r="A49" s="15">
        <v>20</v>
      </c>
      <c r="B49" s="39" t="s">
        <v>10</v>
      </c>
      <c r="C49" s="72" t="s">
        <v>172</v>
      </c>
      <c r="D49" s="142">
        <v>46446</v>
      </c>
      <c r="E49" s="143" t="s">
        <v>187</v>
      </c>
      <c r="F49" s="146">
        <v>70000</v>
      </c>
      <c r="G49" s="15" t="s">
        <v>225</v>
      </c>
      <c r="H49" s="15" t="s">
        <v>189</v>
      </c>
      <c r="I49" s="16"/>
      <c r="J49" s="16"/>
      <c r="K49" s="38"/>
      <c r="L49" s="15" t="s">
        <v>189</v>
      </c>
      <c r="M49" s="16"/>
      <c r="N49" s="39"/>
      <c r="O49" s="38"/>
      <c r="P49" s="15"/>
      <c r="Q49" s="18"/>
    </row>
    <row r="50" spans="1:17" ht="31.5">
      <c r="A50" s="15">
        <v>21</v>
      </c>
      <c r="B50" s="39" t="s">
        <v>10</v>
      </c>
      <c r="C50" s="72" t="s">
        <v>172</v>
      </c>
      <c r="D50" s="142">
        <v>46446</v>
      </c>
      <c r="E50" s="143" t="s">
        <v>235</v>
      </c>
      <c r="F50" s="146">
        <v>30000</v>
      </c>
      <c r="G50" s="147" t="s">
        <v>233</v>
      </c>
      <c r="H50" s="15"/>
      <c r="I50" s="16"/>
      <c r="J50" s="16"/>
      <c r="K50" s="38"/>
      <c r="L50" s="15"/>
      <c r="M50" s="16"/>
      <c r="N50" s="39"/>
      <c r="O50" s="38"/>
      <c r="P50" s="15"/>
      <c r="Q50" s="18"/>
    </row>
    <row r="51" spans="1:17" ht="47.25">
      <c r="A51" s="15">
        <v>22</v>
      </c>
      <c r="B51" s="39" t="s">
        <v>12</v>
      </c>
      <c r="C51" s="72" t="s">
        <v>172</v>
      </c>
      <c r="D51" s="142">
        <v>46446</v>
      </c>
      <c r="E51" s="143" t="s">
        <v>211</v>
      </c>
      <c r="F51" s="146">
        <v>37000</v>
      </c>
      <c r="G51" s="147" t="s">
        <v>234</v>
      </c>
      <c r="H51" s="15" t="s">
        <v>189</v>
      </c>
      <c r="I51" s="16"/>
      <c r="J51" s="16"/>
      <c r="K51" s="38"/>
      <c r="L51" s="15"/>
      <c r="M51" s="16"/>
      <c r="N51" s="39"/>
      <c r="O51" s="38"/>
      <c r="P51" s="15"/>
      <c r="Q51" s="18"/>
    </row>
    <row r="52" spans="1:17" ht="31.5">
      <c r="A52" s="15">
        <v>23</v>
      </c>
      <c r="B52" s="39" t="s">
        <v>14</v>
      </c>
      <c r="C52" s="72" t="s">
        <v>172</v>
      </c>
      <c r="D52" s="142">
        <v>46446</v>
      </c>
      <c r="E52" s="143" t="s">
        <v>195</v>
      </c>
      <c r="F52" s="146">
        <v>100000</v>
      </c>
      <c r="G52" s="147" t="s">
        <v>236</v>
      </c>
      <c r="H52" s="15" t="s">
        <v>189</v>
      </c>
      <c r="I52" s="16">
        <v>46376</v>
      </c>
      <c r="J52" s="16">
        <v>46371</v>
      </c>
      <c r="K52" s="38">
        <v>100000</v>
      </c>
      <c r="L52" s="15"/>
      <c r="M52" s="16">
        <v>46371</v>
      </c>
      <c r="N52" s="39" t="s">
        <v>196</v>
      </c>
      <c r="O52" s="38">
        <v>110000</v>
      </c>
      <c r="P52" s="15"/>
      <c r="Q52" s="18"/>
    </row>
    <row r="53" spans="1:17" ht="31.5">
      <c r="A53" s="15">
        <v>24</v>
      </c>
      <c r="B53" s="39" t="s">
        <v>212</v>
      </c>
      <c r="C53" s="72" t="s">
        <v>172</v>
      </c>
      <c r="D53" s="142">
        <v>46446</v>
      </c>
      <c r="E53" s="143" t="s">
        <v>238</v>
      </c>
      <c r="F53" s="146">
        <v>75000</v>
      </c>
      <c r="G53" s="147" t="s">
        <v>237</v>
      </c>
      <c r="H53" s="15" t="s">
        <v>189</v>
      </c>
      <c r="I53" s="16"/>
      <c r="J53" s="16"/>
      <c r="K53" s="38"/>
      <c r="L53" s="15"/>
      <c r="M53" s="16"/>
      <c r="N53" s="39"/>
      <c r="O53" s="38"/>
      <c r="P53" s="15"/>
      <c r="Q53" s="18"/>
    </row>
    <row r="54" spans="1:17" ht="31.5">
      <c r="A54" s="15">
        <v>25</v>
      </c>
      <c r="B54" s="39" t="s">
        <v>31</v>
      </c>
      <c r="C54" s="72" t="s">
        <v>172</v>
      </c>
      <c r="D54" s="142">
        <v>46446</v>
      </c>
      <c r="E54" s="15" t="s">
        <v>199</v>
      </c>
      <c r="F54" s="148">
        <v>90000</v>
      </c>
      <c r="G54" s="147" t="s">
        <v>232</v>
      </c>
      <c r="H54" s="15" t="s">
        <v>189</v>
      </c>
      <c r="I54" s="16"/>
      <c r="J54" s="16"/>
      <c r="K54" s="38"/>
      <c r="L54" s="15"/>
      <c r="M54" s="16"/>
      <c r="N54" s="39"/>
      <c r="O54" s="38"/>
      <c r="P54" s="15"/>
      <c r="Q54" s="18"/>
    </row>
    <row r="55" spans="1:17" ht="32.25" thickBot="1">
      <c r="A55" s="15">
        <v>26</v>
      </c>
      <c r="B55" s="39" t="s">
        <v>217</v>
      </c>
      <c r="C55" s="72" t="s">
        <v>172</v>
      </c>
      <c r="D55" s="142">
        <v>46446</v>
      </c>
      <c r="E55" s="15" t="s">
        <v>218</v>
      </c>
      <c r="F55" s="148">
        <v>1760</v>
      </c>
      <c r="G55" s="147" t="s">
        <v>226</v>
      </c>
      <c r="H55" s="15" t="s">
        <v>189</v>
      </c>
      <c r="I55" s="16"/>
      <c r="J55" s="16"/>
      <c r="K55" s="38"/>
      <c r="L55" s="15"/>
      <c r="M55" s="16"/>
      <c r="N55" s="39"/>
      <c r="O55" s="38"/>
      <c r="P55" s="15"/>
      <c r="Q55" s="18"/>
    </row>
    <row r="56" spans="1:17" hidden="1">
      <c r="A56" s="15">
        <v>27</v>
      </c>
      <c r="B56" s="39"/>
      <c r="C56" s="72" t="s">
        <v>172</v>
      </c>
      <c r="D56" s="41"/>
      <c r="E56" s="29"/>
      <c r="F56" s="31"/>
      <c r="G56" s="29"/>
      <c r="H56" s="15"/>
      <c r="I56" s="16"/>
      <c r="J56" s="16"/>
      <c r="K56" s="38"/>
      <c r="L56" s="15"/>
      <c r="M56" s="16"/>
      <c r="N56" s="39"/>
      <c r="O56" s="38"/>
      <c r="P56" s="15"/>
      <c r="Q56" s="18"/>
    </row>
    <row r="57" spans="1:17" hidden="1">
      <c r="A57" s="15">
        <v>28</v>
      </c>
      <c r="B57" s="39"/>
      <c r="C57" s="72" t="s">
        <v>172</v>
      </c>
      <c r="D57" s="41"/>
      <c r="E57" s="29"/>
      <c r="F57" s="31"/>
      <c r="G57" s="29"/>
      <c r="H57" s="15"/>
      <c r="I57" s="16"/>
      <c r="J57" s="16"/>
      <c r="K57" s="38"/>
      <c r="L57" s="15"/>
      <c r="M57" s="16"/>
      <c r="N57" s="39"/>
      <c r="O57" s="38"/>
      <c r="P57" s="15"/>
      <c r="Q57" s="18"/>
    </row>
    <row r="58" spans="1:17" hidden="1">
      <c r="A58" s="15">
        <v>29</v>
      </c>
      <c r="B58" s="39"/>
      <c r="C58" s="72" t="s">
        <v>172</v>
      </c>
      <c r="D58" s="41"/>
      <c r="E58" s="29"/>
      <c r="F58" s="31"/>
      <c r="G58" s="29"/>
      <c r="H58" s="15"/>
      <c r="I58" s="16"/>
      <c r="J58" s="16"/>
      <c r="K58" s="38"/>
      <c r="L58" s="15"/>
      <c r="M58" s="16"/>
      <c r="N58" s="39"/>
      <c r="O58" s="38"/>
      <c r="P58" s="15"/>
      <c r="Q58" s="18"/>
    </row>
    <row r="59" spans="1:17" hidden="1">
      <c r="A59" s="15">
        <v>30</v>
      </c>
      <c r="B59" s="39"/>
      <c r="C59" s="72" t="s">
        <v>172</v>
      </c>
      <c r="D59" s="41"/>
      <c r="E59" s="29"/>
      <c r="F59" s="31"/>
      <c r="G59" s="29"/>
      <c r="H59" s="15"/>
      <c r="I59" s="16"/>
      <c r="J59" s="16"/>
      <c r="K59" s="38"/>
      <c r="L59" s="15"/>
      <c r="M59" s="16"/>
      <c r="N59" s="39"/>
      <c r="O59" s="38"/>
      <c r="P59" s="15"/>
      <c r="Q59" s="18"/>
    </row>
    <row r="60" spans="1:17" hidden="1">
      <c r="A60" s="15">
        <v>31</v>
      </c>
      <c r="B60" s="39"/>
      <c r="C60" s="72" t="s">
        <v>172</v>
      </c>
      <c r="D60" s="41"/>
      <c r="E60" s="29"/>
      <c r="F60" s="31"/>
      <c r="G60" s="29"/>
      <c r="H60" s="15"/>
      <c r="I60" s="16"/>
      <c r="J60" s="16"/>
      <c r="K60" s="38"/>
      <c r="L60" s="15"/>
      <c r="M60" s="16"/>
      <c r="N60" s="39"/>
      <c r="O60" s="38"/>
      <c r="P60" s="15"/>
      <c r="Q60" s="18"/>
    </row>
    <row r="61" spans="1:17" hidden="1">
      <c r="A61" s="15">
        <v>32</v>
      </c>
      <c r="B61" s="39"/>
      <c r="C61" s="72" t="s">
        <v>172</v>
      </c>
      <c r="D61" s="41"/>
      <c r="E61" s="29"/>
      <c r="F61" s="31"/>
      <c r="G61" s="29"/>
      <c r="H61" s="15"/>
      <c r="I61" s="16"/>
      <c r="J61" s="16"/>
      <c r="K61" s="38"/>
      <c r="L61" s="15"/>
      <c r="M61" s="16"/>
      <c r="N61" s="39"/>
      <c r="O61" s="38"/>
      <c r="P61" s="15"/>
      <c r="Q61" s="18"/>
    </row>
    <row r="62" spans="1:17" hidden="1">
      <c r="A62" s="15">
        <v>33</v>
      </c>
      <c r="B62" s="39"/>
      <c r="C62" s="72" t="s">
        <v>172</v>
      </c>
      <c r="D62" s="41"/>
      <c r="E62" s="29"/>
      <c r="F62" s="31"/>
      <c r="G62" s="29"/>
      <c r="H62" s="15"/>
      <c r="I62" s="16"/>
      <c r="J62" s="16"/>
      <c r="K62" s="38"/>
      <c r="L62" s="15"/>
      <c r="M62" s="16"/>
      <c r="N62" s="39"/>
      <c r="O62" s="38"/>
      <c r="P62" s="15"/>
      <c r="Q62" s="18"/>
    </row>
    <row r="63" spans="1:17" hidden="1">
      <c r="A63" s="15">
        <v>34</v>
      </c>
      <c r="B63" s="39"/>
      <c r="C63" s="72" t="s">
        <v>172</v>
      </c>
      <c r="D63" s="41"/>
      <c r="E63" s="29"/>
      <c r="F63" s="31"/>
      <c r="G63" s="29"/>
      <c r="H63" s="15"/>
      <c r="I63" s="16"/>
      <c r="J63" s="16"/>
      <c r="K63" s="38"/>
      <c r="L63" s="15"/>
      <c r="M63" s="16"/>
      <c r="N63" s="39"/>
      <c r="O63" s="38"/>
      <c r="P63" s="15"/>
      <c r="Q63" s="18"/>
    </row>
    <row r="64" spans="1:17" hidden="1">
      <c r="A64" s="15">
        <v>35</v>
      </c>
      <c r="B64" s="39"/>
      <c r="C64" s="72" t="s">
        <v>172</v>
      </c>
      <c r="D64" s="41"/>
      <c r="E64" s="29"/>
      <c r="F64" s="31"/>
      <c r="G64" s="29"/>
      <c r="H64" s="15"/>
      <c r="I64" s="16"/>
      <c r="J64" s="16"/>
      <c r="K64" s="38"/>
      <c r="L64" s="15"/>
      <c r="M64" s="16"/>
      <c r="N64" s="39"/>
      <c r="O64" s="38"/>
      <c r="P64" s="15"/>
      <c r="Q64" s="18"/>
    </row>
    <row r="65" spans="1:17" hidden="1">
      <c r="A65" s="15">
        <v>36</v>
      </c>
      <c r="B65" s="39"/>
      <c r="C65" s="72" t="s">
        <v>172</v>
      </c>
      <c r="D65" s="41"/>
      <c r="E65" s="29"/>
      <c r="F65" s="31"/>
      <c r="G65" s="29"/>
      <c r="H65" s="15"/>
      <c r="I65" s="16"/>
      <c r="J65" s="16"/>
      <c r="K65" s="38"/>
      <c r="L65" s="15"/>
      <c r="M65" s="16"/>
      <c r="N65" s="39"/>
      <c r="O65" s="38"/>
      <c r="P65" s="15"/>
      <c r="Q65" s="18"/>
    </row>
    <row r="66" spans="1:17" hidden="1">
      <c r="A66" s="15">
        <v>37</v>
      </c>
      <c r="B66" s="39"/>
      <c r="C66" s="72" t="s">
        <v>172</v>
      </c>
      <c r="D66" s="41"/>
      <c r="E66" s="29"/>
      <c r="F66" s="31"/>
      <c r="G66" s="29"/>
      <c r="H66" s="15"/>
      <c r="I66" s="16"/>
      <c r="J66" s="16"/>
      <c r="K66" s="38"/>
      <c r="L66" s="15"/>
      <c r="M66" s="16"/>
      <c r="N66" s="39"/>
      <c r="O66" s="38"/>
      <c r="P66" s="15"/>
      <c r="Q66" s="18"/>
    </row>
    <row r="67" spans="1:17" hidden="1">
      <c r="A67" s="15">
        <v>38</v>
      </c>
      <c r="B67" s="39"/>
      <c r="C67" s="72" t="s">
        <v>172</v>
      </c>
      <c r="D67" s="41"/>
      <c r="E67" s="29"/>
      <c r="F67" s="31"/>
      <c r="G67" s="29"/>
      <c r="H67" s="15"/>
      <c r="I67" s="16"/>
      <c r="J67" s="16"/>
      <c r="K67" s="38"/>
      <c r="L67" s="15"/>
      <c r="M67" s="16"/>
      <c r="N67" s="39"/>
      <c r="O67" s="38"/>
      <c r="P67" s="15"/>
      <c r="Q67" s="18"/>
    </row>
    <row r="68" spans="1:17" hidden="1">
      <c r="A68" s="15">
        <v>39</v>
      </c>
      <c r="B68" s="39"/>
      <c r="C68" s="72" t="s">
        <v>172</v>
      </c>
      <c r="D68" s="41"/>
      <c r="E68" s="29"/>
      <c r="F68" s="31"/>
      <c r="G68" s="29"/>
      <c r="H68" s="15"/>
      <c r="I68" s="16"/>
      <c r="J68" s="16"/>
      <c r="K68" s="38"/>
      <c r="L68" s="15"/>
      <c r="M68" s="16"/>
      <c r="N68" s="39"/>
      <c r="O68" s="38"/>
      <c r="P68" s="15"/>
      <c r="Q68" s="18"/>
    </row>
    <row r="69" spans="1:17" hidden="1">
      <c r="A69" s="15">
        <v>40</v>
      </c>
      <c r="B69" s="39"/>
      <c r="C69" s="72" t="s">
        <v>172</v>
      </c>
      <c r="D69" s="41"/>
      <c r="E69" s="29"/>
      <c r="F69" s="31"/>
      <c r="G69" s="29"/>
      <c r="H69" s="15"/>
      <c r="I69" s="16"/>
      <c r="J69" s="16"/>
      <c r="K69" s="38"/>
      <c r="L69" s="15"/>
      <c r="M69" s="16"/>
      <c r="N69" s="39"/>
      <c r="O69" s="38"/>
      <c r="P69" s="15"/>
      <c r="Q69" s="18"/>
    </row>
    <row r="70" spans="1:17" hidden="1">
      <c r="A70" s="15">
        <v>41</v>
      </c>
      <c r="B70" s="39"/>
      <c r="C70" s="72" t="s">
        <v>172</v>
      </c>
      <c r="D70" s="41"/>
      <c r="E70" s="29"/>
      <c r="F70" s="31"/>
      <c r="G70" s="29"/>
      <c r="H70" s="15"/>
      <c r="I70" s="16"/>
      <c r="J70" s="16"/>
      <c r="K70" s="38"/>
      <c r="L70" s="15"/>
      <c r="M70" s="16"/>
      <c r="N70" s="39"/>
      <c r="O70" s="38"/>
      <c r="P70" s="15"/>
      <c r="Q70" s="18"/>
    </row>
    <row r="71" spans="1:17" hidden="1">
      <c r="A71" s="15">
        <v>42</v>
      </c>
      <c r="B71" s="39"/>
      <c r="C71" s="72" t="s">
        <v>172</v>
      </c>
      <c r="D71" s="41"/>
      <c r="E71" s="29"/>
      <c r="F71" s="31"/>
      <c r="G71" s="29"/>
      <c r="H71" s="15"/>
      <c r="I71" s="16"/>
      <c r="J71" s="16"/>
      <c r="K71" s="38"/>
      <c r="L71" s="15"/>
      <c r="M71" s="16"/>
      <c r="N71" s="39"/>
      <c r="O71" s="38"/>
      <c r="P71" s="15"/>
      <c r="Q71" s="18"/>
    </row>
    <row r="72" spans="1:17" hidden="1">
      <c r="A72" s="15">
        <v>43</v>
      </c>
      <c r="B72" s="39"/>
      <c r="C72" s="72" t="s">
        <v>172</v>
      </c>
      <c r="D72" s="41"/>
      <c r="E72" s="29"/>
      <c r="F72" s="31"/>
      <c r="G72" s="29"/>
      <c r="H72" s="15"/>
      <c r="I72" s="16"/>
      <c r="J72" s="16"/>
      <c r="K72" s="38"/>
      <c r="L72" s="15"/>
      <c r="M72" s="16"/>
      <c r="N72" s="39"/>
      <c r="O72" s="38"/>
      <c r="P72" s="15"/>
      <c r="Q72" s="18"/>
    </row>
    <row r="73" spans="1:17" hidden="1">
      <c r="A73" s="15">
        <v>44</v>
      </c>
      <c r="B73" s="39"/>
      <c r="C73" s="72" t="s">
        <v>172</v>
      </c>
      <c r="D73" s="41"/>
      <c r="E73" s="29"/>
      <c r="F73" s="31"/>
      <c r="G73" s="29"/>
      <c r="H73" s="15"/>
      <c r="I73" s="16"/>
      <c r="J73" s="16"/>
      <c r="K73" s="38"/>
      <c r="L73" s="15"/>
      <c r="M73" s="16"/>
      <c r="N73" s="39"/>
      <c r="O73" s="38"/>
      <c r="P73" s="15"/>
      <c r="Q73" s="18"/>
    </row>
    <row r="74" spans="1:17" hidden="1">
      <c r="A74" s="15">
        <v>45</v>
      </c>
      <c r="B74" s="39"/>
      <c r="C74" s="72" t="s">
        <v>172</v>
      </c>
      <c r="D74" s="41"/>
      <c r="E74" s="29"/>
      <c r="F74" s="31"/>
      <c r="G74" s="29"/>
      <c r="H74" s="15"/>
      <c r="I74" s="16"/>
      <c r="J74" s="16"/>
      <c r="K74" s="38"/>
      <c r="L74" s="15"/>
      <c r="M74" s="16"/>
      <c r="N74" s="39"/>
      <c r="O74" s="38"/>
      <c r="P74" s="15"/>
      <c r="Q74" s="18"/>
    </row>
    <row r="75" spans="1:17" hidden="1">
      <c r="A75" s="15">
        <v>46</v>
      </c>
      <c r="B75" s="39"/>
      <c r="C75" s="72" t="s">
        <v>172</v>
      </c>
      <c r="D75" s="41"/>
      <c r="E75" s="29"/>
      <c r="F75" s="31"/>
      <c r="G75" s="29"/>
      <c r="H75" s="15"/>
      <c r="I75" s="16"/>
      <c r="J75" s="16"/>
      <c r="K75" s="38"/>
      <c r="L75" s="15"/>
      <c r="M75" s="16"/>
      <c r="N75" s="39"/>
      <c r="O75" s="38"/>
      <c r="P75" s="15"/>
      <c r="Q75" s="18"/>
    </row>
    <row r="76" spans="1:17" hidden="1">
      <c r="A76" s="15">
        <v>47</v>
      </c>
      <c r="B76" s="39"/>
      <c r="C76" s="72" t="s">
        <v>172</v>
      </c>
      <c r="D76" s="41"/>
      <c r="E76" s="29"/>
      <c r="F76" s="31"/>
      <c r="G76" s="29"/>
      <c r="H76" s="15"/>
      <c r="I76" s="16"/>
      <c r="J76" s="16"/>
      <c r="K76" s="38"/>
      <c r="L76" s="15"/>
      <c r="M76" s="16"/>
      <c r="N76" s="39"/>
      <c r="O76" s="38"/>
      <c r="P76" s="15"/>
      <c r="Q76" s="18"/>
    </row>
    <row r="77" spans="1:17" hidden="1">
      <c r="A77" s="15">
        <v>48</v>
      </c>
      <c r="B77" s="39"/>
      <c r="C77" s="72" t="s">
        <v>172</v>
      </c>
      <c r="D77" s="41"/>
      <c r="E77" s="29"/>
      <c r="F77" s="31"/>
      <c r="G77" s="29"/>
      <c r="H77" s="15"/>
      <c r="I77" s="16"/>
      <c r="J77" s="16"/>
      <c r="K77" s="38"/>
      <c r="L77" s="15"/>
      <c r="M77" s="16"/>
      <c r="N77" s="39"/>
      <c r="O77" s="38"/>
      <c r="P77" s="15"/>
      <c r="Q77" s="18"/>
    </row>
    <row r="78" spans="1:17" hidden="1">
      <c r="A78" s="15">
        <v>49</v>
      </c>
      <c r="B78" s="39"/>
      <c r="C78" s="72" t="s">
        <v>172</v>
      </c>
      <c r="D78" s="41"/>
      <c r="E78" s="29"/>
      <c r="F78" s="31"/>
      <c r="G78" s="29"/>
      <c r="H78" s="15"/>
      <c r="I78" s="16"/>
      <c r="J78" s="16"/>
      <c r="K78" s="38"/>
      <c r="L78" s="15"/>
      <c r="M78" s="16"/>
      <c r="N78" s="39"/>
      <c r="O78" s="38"/>
      <c r="P78" s="15"/>
      <c r="Q78" s="18"/>
    </row>
    <row r="79" spans="1:17" hidden="1">
      <c r="A79" s="15">
        <v>50</v>
      </c>
      <c r="B79" s="39"/>
      <c r="C79" s="72" t="s">
        <v>172</v>
      </c>
      <c r="D79" s="41"/>
      <c r="E79" s="29"/>
      <c r="F79" s="31"/>
      <c r="G79" s="29"/>
      <c r="H79" s="15"/>
      <c r="I79" s="16"/>
      <c r="J79" s="16"/>
      <c r="K79" s="38"/>
      <c r="L79" s="15"/>
      <c r="M79" s="16"/>
      <c r="N79" s="39"/>
      <c r="O79" s="38"/>
      <c r="P79" s="15"/>
      <c r="Q79" s="18"/>
    </row>
    <row r="80" spans="1:17" hidden="1">
      <c r="A80" s="15">
        <v>51</v>
      </c>
      <c r="B80" s="39"/>
      <c r="C80" s="72" t="s">
        <v>172</v>
      </c>
      <c r="D80" s="41"/>
      <c r="E80" s="29"/>
      <c r="F80" s="31"/>
      <c r="G80" s="29"/>
      <c r="H80" s="15"/>
      <c r="I80" s="16"/>
      <c r="J80" s="16"/>
      <c r="K80" s="38"/>
      <c r="L80" s="15"/>
      <c r="M80" s="16"/>
      <c r="N80" s="39"/>
      <c r="O80" s="38"/>
      <c r="P80" s="15"/>
      <c r="Q80" s="18"/>
    </row>
    <row r="81" spans="1:17" hidden="1">
      <c r="A81" s="15">
        <v>52</v>
      </c>
      <c r="B81" s="39"/>
      <c r="C81" s="72" t="s">
        <v>172</v>
      </c>
      <c r="D81" s="41"/>
      <c r="E81" s="29"/>
      <c r="F81" s="31"/>
      <c r="G81" s="29"/>
      <c r="H81" s="15"/>
      <c r="I81" s="16"/>
      <c r="J81" s="16"/>
      <c r="K81" s="38"/>
      <c r="L81" s="15"/>
      <c r="M81" s="16"/>
      <c r="N81" s="39"/>
      <c r="O81" s="38"/>
      <c r="P81" s="15"/>
      <c r="Q81" s="18"/>
    </row>
    <row r="82" spans="1:17" hidden="1">
      <c r="A82" s="15">
        <v>53</v>
      </c>
      <c r="B82" s="39"/>
      <c r="C82" s="72" t="s">
        <v>172</v>
      </c>
      <c r="D82" s="41"/>
      <c r="E82" s="29"/>
      <c r="F82" s="31"/>
      <c r="G82" s="29"/>
      <c r="H82" s="15"/>
      <c r="I82" s="16"/>
      <c r="J82" s="16"/>
      <c r="K82" s="38"/>
      <c r="L82" s="15"/>
      <c r="M82" s="16"/>
      <c r="N82" s="39"/>
      <c r="O82" s="38"/>
      <c r="P82" s="15"/>
      <c r="Q82" s="18"/>
    </row>
    <row r="83" spans="1:17" hidden="1">
      <c r="A83" s="15">
        <v>54</v>
      </c>
      <c r="B83" s="39"/>
      <c r="C83" s="72" t="s">
        <v>172</v>
      </c>
      <c r="D83" s="41"/>
      <c r="E83" s="29"/>
      <c r="F83" s="31"/>
      <c r="G83" s="29"/>
      <c r="H83" s="15"/>
      <c r="I83" s="16"/>
      <c r="J83" s="16"/>
      <c r="K83" s="38"/>
      <c r="L83" s="15"/>
      <c r="M83" s="16"/>
      <c r="N83" s="39"/>
      <c r="O83" s="38"/>
      <c r="P83" s="15"/>
      <c r="Q83" s="18"/>
    </row>
    <row r="84" spans="1:17" hidden="1">
      <c r="A84" s="15">
        <v>55</v>
      </c>
      <c r="B84" s="39"/>
      <c r="C84" s="72" t="s">
        <v>172</v>
      </c>
      <c r="D84" s="41"/>
      <c r="E84" s="29"/>
      <c r="F84" s="31"/>
      <c r="G84" s="29"/>
      <c r="H84" s="15"/>
      <c r="I84" s="16"/>
      <c r="J84" s="16"/>
      <c r="K84" s="38"/>
      <c r="L84" s="15"/>
      <c r="M84" s="16"/>
      <c r="N84" s="39"/>
      <c r="O84" s="38"/>
      <c r="P84" s="15"/>
      <c r="Q84" s="18"/>
    </row>
    <row r="85" spans="1:17" hidden="1">
      <c r="A85" s="15">
        <v>56</v>
      </c>
      <c r="B85" s="39"/>
      <c r="C85" s="72" t="s">
        <v>172</v>
      </c>
      <c r="D85" s="41"/>
      <c r="E85" s="29"/>
      <c r="F85" s="31"/>
      <c r="G85" s="29"/>
      <c r="H85" s="15"/>
      <c r="I85" s="16"/>
      <c r="J85" s="16"/>
      <c r="K85" s="38"/>
      <c r="L85" s="15"/>
      <c r="M85" s="16"/>
      <c r="N85" s="39"/>
      <c r="O85" s="38"/>
      <c r="P85" s="15"/>
      <c r="Q85" s="18"/>
    </row>
    <row r="86" spans="1:17" hidden="1">
      <c r="A86" s="15">
        <v>57</v>
      </c>
      <c r="B86" s="39"/>
      <c r="C86" s="72" t="s">
        <v>172</v>
      </c>
      <c r="D86" s="41"/>
      <c r="E86" s="29"/>
      <c r="F86" s="31"/>
      <c r="G86" s="29"/>
      <c r="H86" s="15"/>
      <c r="I86" s="16"/>
      <c r="J86" s="16"/>
      <c r="K86" s="38"/>
      <c r="L86" s="15"/>
      <c r="M86" s="16"/>
      <c r="N86" s="39"/>
      <c r="O86" s="38"/>
      <c r="P86" s="15"/>
      <c r="Q86" s="18"/>
    </row>
    <row r="87" spans="1:17" hidden="1">
      <c r="A87" s="15">
        <v>58</v>
      </c>
      <c r="B87" s="39"/>
      <c r="C87" s="72" t="s">
        <v>172</v>
      </c>
      <c r="D87" s="41"/>
      <c r="E87" s="29"/>
      <c r="F87" s="31"/>
      <c r="G87" s="29"/>
      <c r="H87" s="15"/>
      <c r="I87" s="16"/>
      <c r="J87" s="16"/>
      <c r="K87" s="38"/>
      <c r="L87" s="15"/>
      <c r="M87" s="16"/>
      <c r="N87" s="39"/>
      <c r="O87" s="38"/>
      <c r="P87" s="15"/>
      <c r="Q87" s="18"/>
    </row>
    <row r="88" spans="1:17" hidden="1">
      <c r="A88" s="15">
        <v>59</v>
      </c>
      <c r="B88" s="39"/>
      <c r="C88" s="72" t="s">
        <v>172</v>
      </c>
      <c r="D88" s="41"/>
      <c r="E88" s="29"/>
      <c r="F88" s="31"/>
      <c r="G88" s="29"/>
      <c r="H88" s="15"/>
      <c r="I88" s="16"/>
      <c r="J88" s="16"/>
      <c r="K88" s="38"/>
      <c r="L88" s="15"/>
      <c r="M88" s="16"/>
      <c r="N88" s="39"/>
      <c r="O88" s="38"/>
      <c r="P88" s="15"/>
      <c r="Q88" s="18"/>
    </row>
    <row r="89" spans="1:17" hidden="1">
      <c r="A89" s="15">
        <v>60</v>
      </c>
      <c r="B89" s="39"/>
      <c r="C89" s="72" t="s">
        <v>172</v>
      </c>
      <c r="D89" s="41"/>
      <c r="E89" s="29"/>
      <c r="F89" s="31"/>
      <c r="G89" s="29"/>
      <c r="H89" s="15"/>
      <c r="I89" s="16"/>
      <c r="J89" s="16"/>
      <c r="K89" s="38"/>
      <c r="L89" s="15"/>
      <c r="M89" s="16"/>
      <c r="N89" s="39"/>
      <c r="O89" s="38"/>
      <c r="P89" s="15"/>
      <c r="Q89" s="18"/>
    </row>
    <row r="90" spans="1:17" hidden="1">
      <c r="A90" s="15">
        <v>61</v>
      </c>
      <c r="B90" s="39"/>
      <c r="C90" s="72" t="s">
        <v>172</v>
      </c>
      <c r="D90" s="41"/>
      <c r="E90" s="29"/>
      <c r="F90" s="31"/>
      <c r="G90" s="29"/>
      <c r="H90" s="15"/>
      <c r="I90" s="16"/>
      <c r="J90" s="16"/>
      <c r="K90" s="38"/>
      <c r="L90" s="15"/>
      <c r="M90" s="16"/>
      <c r="N90" s="39"/>
      <c r="O90" s="38"/>
      <c r="P90" s="15"/>
      <c r="Q90" s="18"/>
    </row>
    <row r="91" spans="1:17" hidden="1">
      <c r="A91" s="15">
        <v>62</v>
      </c>
      <c r="B91" s="39"/>
      <c r="C91" s="72" t="s">
        <v>172</v>
      </c>
      <c r="D91" s="41"/>
      <c r="E91" s="29"/>
      <c r="F91" s="31"/>
      <c r="G91" s="29"/>
      <c r="H91" s="15"/>
      <c r="I91" s="16"/>
      <c r="J91" s="16"/>
      <c r="K91" s="38"/>
      <c r="L91" s="15"/>
      <c r="M91" s="16"/>
      <c r="N91" s="39"/>
      <c r="O91" s="38"/>
      <c r="P91" s="15"/>
      <c r="Q91" s="18"/>
    </row>
    <row r="92" spans="1:17" hidden="1">
      <c r="A92" s="15">
        <v>63</v>
      </c>
      <c r="B92" s="39"/>
      <c r="C92" s="72" t="s">
        <v>172</v>
      </c>
      <c r="D92" s="41"/>
      <c r="E92" s="29"/>
      <c r="F92" s="31"/>
      <c r="G92" s="29"/>
      <c r="H92" s="15"/>
      <c r="I92" s="16"/>
      <c r="J92" s="16"/>
      <c r="K92" s="38"/>
      <c r="L92" s="15"/>
      <c r="M92" s="16"/>
      <c r="N92" s="39"/>
      <c r="O92" s="38"/>
      <c r="P92" s="15"/>
      <c r="Q92" s="18"/>
    </row>
    <row r="93" spans="1:17" hidden="1">
      <c r="A93" s="15">
        <v>64</v>
      </c>
      <c r="B93" s="39"/>
      <c r="C93" s="72" t="s">
        <v>172</v>
      </c>
      <c r="D93" s="41"/>
      <c r="E93" s="29"/>
      <c r="F93" s="31"/>
      <c r="G93" s="29"/>
      <c r="H93" s="15"/>
      <c r="I93" s="16"/>
      <c r="J93" s="16"/>
      <c r="K93" s="38"/>
      <c r="L93" s="15"/>
      <c r="M93" s="16"/>
      <c r="N93" s="39"/>
      <c r="O93" s="38"/>
      <c r="P93" s="15"/>
      <c r="Q93" s="18"/>
    </row>
    <row r="94" spans="1:17" hidden="1">
      <c r="A94" s="15">
        <v>65</v>
      </c>
      <c r="B94" s="39"/>
      <c r="C94" s="72" t="s">
        <v>172</v>
      </c>
      <c r="D94" s="41"/>
      <c r="E94" s="29"/>
      <c r="F94" s="31"/>
      <c r="G94" s="29"/>
      <c r="H94" s="15"/>
      <c r="I94" s="16"/>
      <c r="J94" s="16"/>
      <c r="K94" s="38"/>
      <c r="L94" s="15"/>
      <c r="M94" s="16"/>
      <c r="N94" s="39"/>
      <c r="O94" s="38"/>
      <c r="P94" s="15"/>
      <c r="Q94" s="18"/>
    </row>
    <row r="95" spans="1:17" hidden="1">
      <c r="A95" s="15">
        <v>66</v>
      </c>
      <c r="B95" s="39"/>
      <c r="C95" s="72" t="s">
        <v>172</v>
      </c>
      <c r="D95" s="41"/>
      <c r="E95" s="29"/>
      <c r="F95" s="31"/>
      <c r="G95" s="29"/>
      <c r="H95" s="15"/>
      <c r="I95" s="16"/>
      <c r="J95" s="16"/>
      <c r="K95" s="38"/>
      <c r="L95" s="15"/>
      <c r="M95" s="16"/>
      <c r="N95" s="39"/>
      <c r="O95" s="38"/>
      <c r="P95" s="15"/>
      <c r="Q95" s="18"/>
    </row>
    <row r="96" spans="1:17" hidden="1">
      <c r="A96" s="15">
        <v>67</v>
      </c>
      <c r="B96" s="39"/>
      <c r="C96" s="72" t="s">
        <v>172</v>
      </c>
      <c r="D96" s="41"/>
      <c r="E96" s="29"/>
      <c r="F96" s="31"/>
      <c r="G96" s="29"/>
      <c r="H96" s="15"/>
      <c r="I96" s="16"/>
      <c r="J96" s="16"/>
      <c r="K96" s="38"/>
      <c r="L96" s="15"/>
      <c r="M96" s="16"/>
      <c r="N96" s="39"/>
      <c r="O96" s="38"/>
      <c r="P96" s="15"/>
      <c r="Q96" s="18"/>
    </row>
    <row r="97" spans="1:17" hidden="1">
      <c r="A97" s="15">
        <v>68</v>
      </c>
      <c r="B97" s="39"/>
      <c r="C97" s="72" t="s">
        <v>172</v>
      </c>
      <c r="D97" s="41"/>
      <c r="E97" s="29"/>
      <c r="F97" s="31"/>
      <c r="G97" s="29"/>
      <c r="H97" s="15"/>
      <c r="I97" s="16"/>
      <c r="J97" s="16"/>
      <c r="K97" s="38"/>
      <c r="L97" s="15"/>
      <c r="M97" s="16"/>
      <c r="N97" s="39"/>
      <c r="O97" s="38"/>
      <c r="P97" s="15"/>
      <c r="Q97" s="18"/>
    </row>
    <row r="98" spans="1:17" hidden="1">
      <c r="A98" s="15">
        <v>69</v>
      </c>
      <c r="B98" s="39"/>
      <c r="C98" s="72" t="s">
        <v>172</v>
      </c>
      <c r="D98" s="41"/>
      <c r="E98" s="29"/>
      <c r="F98" s="31"/>
      <c r="G98" s="29"/>
      <c r="H98" s="15"/>
      <c r="I98" s="16"/>
      <c r="J98" s="16"/>
      <c r="K98" s="38"/>
      <c r="L98" s="15"/>
      <c r="M98" s="16"/>
      <c r="N98" s="39"/>
      <c r="O98" s="38"/>
      <c r="P98" s="15"/>
      <c r="Q98" s="18"/>
    </row>
    <row r="99" spans="1:17" hidden="1">
      <c r="A99" s="15">
        <v>70</v>
      </c>
      <c r="B99" s="39"/>
      <c r="C99" s="72" t="s">
        <v>172</v>
      </c>
      <c r="D99" s="41"/>
      <c r="E99" s="29"/>
      <c r="F99" s="31"/>
      <c r="G99" s="29"/>
      <c r="H99" s="15"/>
      <c r="I99" s="16"/>
      <c r="J99" s="16"/>
      <c r="K99" s="38"/>
      <c r="L99" s="15"/>
      <c r="M99" s="16"/>
      <c r="N99" s="39"/>
      <c r="O99" s="38"/>
      <c r="P99" s="15"/>
      <c r="Q99" s="18"/>
    </row>
    <row r="100" spans="1:17" hidden="1">
      <c r="A100" s="15">
        <v>71</v>
      </c>
      <c r="B100" s="39"/>
      <c r="C100" s="72" t="s">
        <v>172</v>
      </c>
      <c r="D100" s="41"/>
      <c r="E100" s="29"/>
      <c r="F100" s="31"/>
      <c r="G100" s="29"/>
      <c r="H100" s="15"/>
      <c r="I100" s="16"/>
      <c r="J100" s="16"/>
      <c r="K100" s="38"/>
      <c r="L100" s="15"/>
      <c r="M100" s="16"/>
      <c r="N100" s="39"/>
      <c r="O100" s="38"/>
      <c r="P100" s="15"/>
      <c r="Q100" s="18"/>
    </row>
    <row r="101" spans="1:17" hidden="1">
      <c r="A101" s="15">
        <v>72</v>
      </c>
      <c r="B101" s="39"/>
      <c r="C101" s="72" t="s">
        <v>172</v>
      </c>
      <c r="D101" s="41"/>
      <c r="E101" s="29"/>
      <c r="F101" s="31"/>
      <c r="G101" s="29"/>
      <c r="H101" s="15"/>
      <c r="I101" s="16"/>
      <c r="J101" s="16"/>
      <c r="K101" s="38"/>
      <c r="L101" s="15"/>
      <c r="M101" s="16"/>
      <c r="N101" s="39"/>
      <c r="O101" s="38"/>
      <c r="P101" s="15"/>
      <c r="Q101" s="18"/>
    </row>
    <row r="102" spans="1:17" hidden="1">
      <c r="A102" s="15">
        <v>73</v>
      </c>
      <c r="B102" s="39"/>
      <c r="C102" s="72" t="s">
        <v>172</v>
      </c>
      <c r="D102" s="41"/>
      <c r="E102" s="29"/>
      <c r="F102" s="31"/>
      <c r="G102" s="29"/>
      <c r="H102" s="15"/>
      <c r="I102" s="16"/>
      <c r="J102" s="16"/>
      <c r="K102" s="38"/>
      <c r="L102" s="15"/>
      <c r="M102" s="16"/>
      <c r="N102" s="39"/>
      <c r="O102" s="38"/>
      <c r="P102" s="15"/>
      <c r="Q102" s="18"/>
    </row>
    <row r="103" spans="1:17" hidden="1">
      <c r="A103" s="15">
        <v>74</v>
      </c>
      <c r="B103" s="39"/>
      <c r="C103" s="72" t="s">
        <v>172</v>
      </c>
      <c r="D103" s="41"/>
      <c r="E103" s="29"/>
      <c r="F103" s="31"/>
      <c r="G103" s="29"/>
      <c r="H103" s="15"/>
      <c r="I103" s="16"/>
      <c r="J103" s="16"/>
      <c r="K103" s="38"/>
      <c r="L103" s="15"/>
      <c r="M103" s="16"/>
      <c r="N103" s="39"/>
      <c r="O103" s="38"/>
      <c r="P103" s="15"/>
      <c r="Q103" s="18"/>
    </row>
    <row r="104" spans="1:17" hidden="1">
      <c r="A104" s="15">
        <v>75</v>
      </c>
      <c r="B104" s="39"/>
      <c r="C104" s="72" t="s">
        <v>172</v>
      </c>
      <c r="D104" s="41"/>
      <c r="E104" s="29"/>
      <c r="F104" s="31"/>
      <c r="G104" s="29"/>
      <c r="H104" s="15"/>
      <c r="I104" s="16"/>
      <c r="J104" s="16"/>
      <c r="K104" s="38"/>
      <c r="L104" s="15"/>
      <c r="M104" s="16"/>
      <c r="N104" s="39"/>
      <c r="O104" s="38"/>
      <c r="P104" s="15"/>
      <c r="Q104" s="18"/>
    </row>
    <row r="105" spans="1:17" hidden="1">
      <c r="A105" s="15">
        <v>76</v>
      </c>
      <c r="B105" s="39"/>
      <c r="C105" s="72" t="s">
        <v>172</v>
      </c>
      <c r="D105" s="41"/>
      <c r="E105" s="29"/>
      <c r="F105" s="31"/>
      <c r="G105" s="29"/>
      <c r="H105" s="15"/>
      <c r="I105" s="16"/>
      <c r="J105" s="16"/>
      <c r="K105" s="38"/>
      <c r="L105" s="15"/>
      <c r="M105" s="16"/>
      <c r="N105" s="39"/>
      <c r="O105" s="38"/>
      <c r="P105" s="15"/>
      <c r="Q105" s="18"/>
    </row>
    <row r="106" spans="1:17" hidden="1">
      <c r="A106" s="15">
        <v>77</v>
      </c>
      <c r="B106" s="39"/>
      <c r="C106" s="72" t="s">
        <v>172</v>
      </c>
      <c r="D106" s="41"/>
      <c r="E106" s="29"/>
      <c r="F106" s="31"/>
      <c r="G106" s="29"/>
      <c r="H106" s="15"/>
      <c r="I106" s="16"/>
      <c r="J106" s="16"/>
      <c r="K106" s="38"/>
      <c r="L106" s="15"/>
      <c r="M106" s="16"/>
      <c r="N106" s="39"/>
      <c r="O106" s="38"/>
      <c r="P106" s="15"/>
      <c r="Q106" s="18"/>
    </row>
    <row r="107" spans="1:17" hidden="1">
      <c r="A107" s="15">
        <v>78</v>
      </c>
      <c r="B107" s="39"/>
      <c r="C107" s="72" t="s">
        <v>172</v>
      </c>
      <c r="D107" s="41"/>
      <c r="E107" s="29"/>
      <c r="F107" s="31"/>
      <c r="G107" s="29"/>
      <c r="H107" s="15"/>
      <c r="I107" s="16"/>
      <c r="J107" s="16"/>
      <c r="K107" s="38"/>
      <c r="L107" s="15"/>
      <c r="M107" s="16"/>
      <c r="N107" s="39"/>
      <c r="O107" s="38"/>
      <c r="P107" s="15"/>
      <c r="Q107" s="18"/>
    </row>
    <row r="108" spans="1:17" hidden="1">
      <c r="A108" s="15">
        <v>79</v>
      </c>
      <c r="B108" s="39"/>
      <c r="C108" s="72" t="s">
        <v>172</v>
      </c>
      <c r="D108" s="41"/>
      <c r="E108" s="29"/>
      <c r="F108" s="31"/>
      <c r="G108" s="29"/>
      <c r="H108" s="15"/>
      <c r="I108" s="16"/>
      <c r="J108" s="16"/>
      <c r="K108" s="38"/>
      <c r="L108" s="15"/>
      <c r="M108" s="16"/>
      <c r="N108" s="39"/>
      <c r="O108" s="38"/>
      <c r="P108" s="15"/>
      <c r="Q108" s="18"/>
    </row>
    <row r="109" spans="1:17" hidden="1">
      <c r="A109" s="15">
        <v>80</v>
      </c>
      <c r="B109" s="39"/>
      <c r="C109" s="72" t="s">
        <v>172</v>
      </c>
      <c r="D109" s="41"/>
      <c r="E109" s="29"/>
      <c r="F109" s="31"/>
      <c r="G109" s="29"/>
      <c r="H109" s="15"/>
      <c r="I109" s="16"/>
      <c r="J109" s="16"/>
      <c r="K109" s="38"/>
      <c r="L109" s="15"/>
      <c r="M109" s="16"/>
      <c r="N109" s="39"/>
      <c r="O109" s="38"/>
      <c r="P109" s="15"/>
      <c r="Q109" s="18"/>
    </row>
    <row r="110" spans="1:17" ht="14.25" hidden="1" customHeight="1">
      <c r="A110" s="15">
        <v>81</v>
      </c>
      <c r="B110" s="39"/>
      <c r="C110" s="72" t="s">
        <v>172</v>
      </c>
      <c r="D110" s="41"/>
      <c r="E110" s="29"/>
      <c r="F110" s="31"/>
      <c r="G110" s="29"/>
      <c r="H110" s="15"/>
      <c r="I110" s="16"/>
      <c r="J110" s="16"/>
      <c r="K110" s="38"/>
      <c r="L110" s="15"/>
      <c r="M110" s="16"/>
      <c r="N110" s="39"/>
      <c r="O110" s="38"/>
      <c r="P110" s="15"/>
      <c r="Q110" s="18"/>
    </row>
    <row r="111" spans="1:17" ht="14.25" hidden="1" customHeight="1">
      <c r="A111" s="15">
        <v>82</v>
      </c>
      <c r="B111" s="39"/>
      <c r="C111" s="72" t="s">
        <v>172</v>
      </c>
      <c r="D111" s="41"/>
      <c r="E111" s="29"/>
      <c r="F111" s="31"/>
      <c r="G111" s="29"/>
      <c r="H111" s="15"/>
      <c r="I111" s="16"/>
      <c r="J111" s="16"/>
      <c r="K111" s="38"/>
      <c r="L111" s="15"/>
      <c r="M111" s="16"/>
      <c r="N111" s="39"/>
      <c r="O111" s="38"/>
      <c r="P111" s="15"/>
      <c r="Q111" s="18"/>
    </row>
    <row r="112" spans="1:17" ht="14.25" hidden="1" customHeight="1">
      <c r="A112" s="15">
        <v>83</v>
      </c>
      <c r="B112" s="39"/>
      <c r="C112" s="72" t="s">
        <v>172</v>
      </c>
      <c r="D112" s="41"/>
      <c r="E112" s="29"/>
      <c r="F112" s="31"/>
      <c r="G112" s="29"/>
      <c r="H112" s="15"/>
      <c r="I112" s="16"/>
      <c r="J112" s="16"/>
      <c r="K112" s="38"/>
      <c r="L112" s="15"/>
      <c r="M112" s="16"/>
      <c r="N112" s="39"/>
      <c r="O112" s="38"/>
      <c r="P112" s="15"/>
      <c r="Q112" s="18"/>
    </row>
    <row r="113" spans="1:17" ht="14.25" hidden="1" customHeight="1">
      <c r="A113" s="15">
        <v>84</v>
      </c>
      <c r="B113" s="39"/>
      <c r="C113" s="72" t="s">
        <v>172</v>
      </c>
      <c r="D113" s="41"/>
      <c r="E113" s="29"/>
      <c r="F113" s="31"/>
      <c r="G113" s="29"/>
      <c r="H113" s="15"/>
      <c r="I113" s="16"/>
      <c r="J113" s="16"/>
      <c r="K113" s="38"/>
      <c r="L113" s="15"/>
      <c r="M113" s="16"/>
      <c r="N113" s="39"/>
      <c r="O113" s="38"/>
      <c r="P113" s="15"/>
      <c r="Q113" s="18"/>
    </row>
    <row r="114" spans="1:17" ht="14.25" hidden="1" customHeight="1">
      <c r="A114" s="15">
        <v>85</v>
      </c>
      <c r="B114" s="39"/>
      <c r="C114" s="72" t="s">
        <v>172</v>
      </c>
      <c r="D114" s="41"/>
      <c r="E114" s="29"/>
      <c r="F114" s="31"/>
      <c r="G114" s="29"/>
      <c r="H114" s="15"/>
      <c r="I114" s="16"/>
      <c r="J114" s="16"/>
      <c r="K114" s="38"/>
      <c r="L114" s="15"/>
      <c r="M114" s="16"/>
      <c r="N114" s="39"/>
      <c r="O114" s="38"/>
      <c r="P114" s="15"/>
      <c r="Q114" s="18"/>
    </row>
    <row r="115" spans="1:17" ht="14.25" hidden="1" customHeight="1">
      <c r="A115" s="15">
        <v>86</v>
      </c>
      <c r="B115" s="39"/>
      <c r="C115" s="72" t="s">
        <v>172</v>
      </c>
      <c r="D115" s="41"/>
      <c r="E115" s="29"/>
      <c r="F115" s="31"/>
      <c r="G115" s="29"/>
      <c r="H115" s="15"/>
      <c r="I115" s="16"/>
      <c r="J115" s="16"/>
      <c r="K115" s="38"/>
      <c r="L115" s="15"/>
      <c r="M115" s="16"/>
      <c r="N115" s="39"/>
      <c r="O115" s="38"/>
      <c r="P115" s="15"/>
      <c r="Q115" s="18"/>
    </row>
    <row r="116" spans="1:17" hidden="1">
      <c r="A116" s="15">
        <v>87</v>
      </c>
      <c r="B116" s="39"/>
      <c r="C116" s="72" t="s">
        <v>172</v>
      </c>
      <c r="D116" s="41"/>
      <c r="E116" s="29"/>
      <c r="F116" s="31"/>
      <c r="G116" s="29"/>
      <c r="H116" s="15"/>
      <c r="I116" s="16"/>
      <c r="J116" s="16"/>
      <c r="K116" s="38"/>
      <c r="L116" s="15"/>
      <c r="M116" s="16"/>
      <c r="N116" s="39"/>
      <c r="O116" s="38"/>
      <c r="P116" s="15"/>
      <c r="Q116" s="18"/>
    </row>
    <row r="117" spans="1:17" hidden="1">
      <c r="A117" s="15">
        <v>88</v>
      </c>
      <c r="B117" s="39"/>
      <c r="C117" s="72" t="s">
        <v>172</v>
      </c>
      <c r="D117" s="41"/>
      <c r="E117" s="29"/>
      <c r="F117" s="31"/>
      <c r="G117" s="29"/>
      <c r="H117" s="15"/>
      <c r="I117" s="16"/>
      <c r="J117" s="16"/>
      <c r="K117" s="38"/>
      <c r="L117" s="15"/>
      <c r="M117" s="16"/>
      <c r="N117" s="39"/>
      <c r="O117" s="38"/>
      <c r="P117" s="15"/>
      <c r="Q117" s="18"/>
    </row>
    <row r="118" spans="1:17" hidden="1">
      <c r="A118" s="15">
        <v>89</v>
      </c>
      <c r="B118" s="39"/>
      <c r="C118" s="72" t="s">
        <v>172</v>
      </c>
      <c r="D118" s="41"/>
      <c r="E118" s="29"/>
      <c r="F118" s="31"/>
      <c r="G118" s="29"/>
      <c r="H118" s="15"/>
      <c r="I118" s="16"/>
      <c r="J118" s="16"/>
      <c r="K118" s="38"/>
      <c r="L118" s="15"/>
      <c r="M118" s="16"/>
      <c r="N118" s="39"/>
      <c r="O118" s="38"/>
      <c r="P118" s="15"/>
      <c r="Q118" s="18"/>
    </row>
    <row r="119" spans="1:17" hidden="1">
      <c r="A119" s="15">
        <v>90</v>
      </c>
      <c r="B119" s="39"/>
      <c r="C119" s="72" t="s">
        <v>172</v>
      </c>
      <c r="D119" s="41"/>
      <c r="E119" s="29"/>
      <c r="F119" s="31"/>
      <c r="G119" s="29"/>
      <c r="H119" s="15"/>
      <c r="I119" s="16"/>
      <c r="J119" s="16"/>
      <c r="K119" s="38"/>
      <c r="L119" s="15"/>
      <c r="M119" s="16"/>
      <c r="N119" s="39"/>
      <c r="O119" s="38"/>
      <c r="P119" s="15"/>
      <c r="Q119" s="18"/>
    </row>
    <row r="120" spans="1:17" hidden="1">
      <c r="A120" s="15">
        <v>91</v>
      </c>
      <c r="B120" s="39"/>
      <c r="C120" s="72" t="s">
        <v>172</v>
      </c>
      <c r="D120" s="41"/>
      <c r="E120" s="30"/>
      <c r="F120" s="32"/>
      <c r="G120" s="30"/>
      <c r="H120" s="15"/>
      <c r="I120" s="16"/>
      <c r="J120" s="16"/>
      <c r="K120" s="38"/>
      <c r="L120" s="15"/>
      <c r="M120" s="16"/>
      <c r="N120" s="39"/>
      <c r="O120" s="38"/>
      <c r="P120" s="15"/>
      <c r="Q120" s="18"/>
    </row>
    <row r="121" spans="1:17" hidden="1">
      <c r="A121" s="15">
        <v>92</v>
      </c>
      <c r="B121" s="39"/>
      <c r="C121" s="72" t="s">
        <v>172</v>
      </c>
      <c r="D121" s="41"/>
      <c r="E121" s="30"/>
      <c r="F121" s="32"/>
      <c r="G121" s="30"/>
      <c r="H121" s="15"/>
      <c r="I121" s="16"/>
      <c r="J121" s="16"/>
      <c r="K121" s="38"/>
      <c r="L121" s="15"/>
      <c r="M121" s="16"/>
      <c r="N121" s="39"/>
      <c r="O121" s="38"/>
      <c r="P121" s="15"/>
      <c r="Q121" s="18"/>
    </row>
    <row r="122" spans="1:17" hidden="1">
      <c r="A122" s="15">
        <v>93</v>
      </c>
      <c r="B122" s="39"/>
      <c r="C122" s="72" t="s">
        <v>172</v>
      </c>
      <c r="D122" s="41"/>
      <c r="E122" s="30"/>
      <c r="F122" s="32"/>
      <c r="G122" s="30"/>
      <c r="H122" s="15"/>
      <c r="I122" s="16"/>
      <c r="J122" s="16"/>
      <c r="K122" s="38"/>
      <c r="L122" s="15"/>
      <c r="M122" s="16"/>
      <c r="N122" s="39"/>
      <c r="O122" s="38"/>
      <c r="P122" s="15"/>
      <c r="Q122" s="18"/>
    </row>
    <row r="123" spans="1:17" hidden="1">
      <c r="A123" s="15">
        <v>94</v>
      </c>
      <c r="B123" s="39"/>
      <c r="C123" s="72" t="s">
        <v>172</v>
      </c>
      <c r="D123" s="41"/>
      <c r="E123" s="30"/>
      <c r="F123" s="32"/>
      <c r="G123" s="30"/>
      <c r="H123" s="15"/>
      <c r="I123" s="16"/>
      <c r="J123" s="16"/>
      <c r="K123" s="38"/>
      <c r="L123" s="15"/>
      <c r="M123" s="16"/>
      <c r="N123" s="39"/>
      <c r="O123" s="38"/>
      <c r="P123" s="15"/>
      <c r="Q123" s="18"/>
    </row>
    <row r="124" spans="1:17" hidden="1">
      <c r="A124" s="15">
        <v>95</v>
      </c>
      <c r="B124" s="39"/>
      <c r="C124" s="72" t="s">
        <v>172</v>
      </c>
      <c r="D124" s="41"/>
      <c r="E124" s="30"/>
      <c r="F124" s="32"/>
      <c r="G124" s="30"/>
      <c r="H124" s="15"/>
      <c r="I124" s="16"/>
      <c r="J124" s="16"/>
      <c r="K124" s="38"/>
      <c r="L124" s="15"/>
      <c r="M124" s="16"/>
      <c r="N124" s="39"/>
      <c r="O124" s="38"/>
      <c r="P124" s="15"/>
      <c r="Q124" s="18"/>
    </row>
    <row r="125" spans="1:17" hidden="1">
      <c r="A125" s="15">
        <v>96</v>
      </c>
      <c r="B125" s="39"/>
      <c r="C125" s="72" t="s">
        <v>172</v>
      </c>
      <c r="D125" s="41"/>
      <c r="E125" s="30"/>
      <c r="F125" s="33"/>
      <c r="G125" s="30"/>
      <c r="H125" s="15"/>
      <c r="I125" s="16"/>
      <c r="J125" s="16"/>
      <c r="K125" s="38"/>
      <c r="L125" s="15"/>
      <c r="M125" s="16"/>
      <c r="N125" s="39"/>
      <c r="O125" s="38"/>
      <c r="P125" s="15"/>
      <c r="Q125" s="18"/>
    </row>
    <row r="126" spans="1:17" hidden="1">
      <c r="A126" s="15">
        <v>97</v>
      </c>
      <c r="B126" s="39"/>
      <c r="C126" s="72" t="s">
        <v>172</v>
      </c>
      <c r="D126" s="41"/>
      <c r="E126" s="30"/>
      <c r="F126" s="33"/>
      <c r="G126" s="30"/>
      <c r="H126" s="15"/>
      <c r="I126" s="16"/>
      <c r="J126" s="16"/>
      <c r="K126" s="38"/>
      <c r="L126" s="15"/>
      <c r="M126" s="16"/>
      <c r="N126" s="39"/>
      <c r="O126" s="38"/>
      <c r="P126" s="15"/>
      <c r="Q126" s="18"/>
    </row>
    <row r="127" spans="1:17" hidden="1">
      <c r="A127" s="15">
        <v>98</v>
      </c>
      <c r="B127" s="39"/>
      <c r="C127" s="72" t="s">
        <v>172</v>
      </c>
      <c r="D127" s="41"/>
      <c r="E127" s="30"/>
      <c r="F127" s="33"/>
      <c r="G127" s="30"/>
      <c r="H127" s="15"/>
      <c r="I127" s="16"/>
      <c r="J127" s="16"/>
      <c r="K127" s="38"/>
      <c r="L127" s="15"/>
      <c r="M127" s="16"/>
      <c r="N127" s="39"/>
      <c r="O127" s="38"/>
      <c r="P127" s="15"/>
      <c r="Q127" s="18"/>
    </row>
    <row r="128" spans="1:17" hidden="1">
      <c r="A128" s="15">
        <v>99</v>
      </c>
      <c r="B128" s="39"/>
      <c r="C128" s="72" t="s">
        <v>172</v>
      </c>
      <c r="D128" s="41"/>
      <c r="E128" s="30"/>
      <c r="F128" s="33"/>
      <c r="G128" s="30"/>
      <c r="H128" s="15"/>
      <c r="I128" s="16"/>
      <c r="J128" s="16"/>
      <c r="K128" s="38"/>
      <c r="L128" s="15"/>
      <c r="M128" s="16"/>
      <c r="N128" s="39"/>
      <c r="O128" s="38"/>
      <c r="P128" s="15"/>
      <c r="Q128" s="18"/>
    </row>
    <row r="129" spans="1:17" ht="16.5" hidden="1" thickBot="1">
      <c r="A129" s="15">
        <v>100</v>
      </c>
      <c r="B129" s="39"/>
      <c r="C129" s="72" t="s">
        <v>172</v>
      </c>
      <c r="D129" s="16"/>
      <c r="E129" s="15"/>
      <c r="F129" s="25"/>
      <c r="G129" s="18"/>
      <c r="H129" s="15"/>
      <c r="I129" s="16"/>
      <c r="J129" s="16"/>
      <c r="K129" s="38"/>
      <c r="L129" s="15"/>
      <c r="M129" s="16"/>
      <c r="N129" s="39"/>
      <c r="O129" s="38"/>
      <c r="P129" s="15"/>
      <c r="Q129" s="18"/>
    </row>
    <row r="130" spans="1:17" ht="16.5" thickBot="1">
      <c r="A130" s="26" t="s">
        <v>60</v>
      </c>
      <c r="B130" s="13"/>
      <c r="C130" s="13"/>
      <c r="D130" s="27"/>
      <c r="E130" s="13"/>
      <c r="F130" s="23">
        <f>SUM(F30:F129)</f>
        <v>3000000</v>
      </c>
      <c r="K130" s="36"/>
      <c r="M130" s="28"/>
      <c r="O130" s="36"/>
    </row>
  </sheetData>
  <sheetProtection algorithmName="SHA-512" hashValue="nhs1y6FScPkXKlZOEKnYSLukGF+Gx85hFUfDSwouc+uuQNeOm6ulbeyP+UBfx6S/P7dBYiLLM2G8IuTyEXM1wg==" saltValue="yHIgNS+XM/YKvUVXFkqJLw==" spinCount="100000" sheet="1" objects="1" scenarios="1"/>
  <dataConsolidate/>
  <mergeCells count="12">
    <mergeCell ref="Q28:Q29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</mergeCells>
  <phoneticPr fontId="4"/>
  <conditionalFormatting sqref="J30:J35 J38:J129">
    <cfRule type="expression" dxfId="19" priority="4">
      <formula>AND(NOT($B30="報償費"),$F30&gt;=100000,$J30="")</formula>
    </cfRule>
  </conditionalFormatting>
  <conditionalFormatting sqref="J36">
    <cfRule type="expression" dxfId="18" priority="19">
      <formula>AND(NOT($B36="報償費"),#REF!&gt;=100000,$J36="")</formula>
    </cfRule>
  </conditionalFormatting>
  <conditionalFormatting sqref="J37">
    <cfRule type="expression" dxfId="17" priority="18">
      <formula>AND(NOT($B37="報償費"),$F36&gt;=100000,$J37="")</formula>
    </cfRule>
  </conditionalFormatting>
  <conditionalFormatting sqref="K30:K35 K38:K44 K46:K129">
    <cfRule type="expression" dxfId="16" priority="5">
      <formula>AND(NOT($B30="報償費"),$F30&gt;=100000,$K30="")</formula>
    </cfRule>
  </conditionalFormatting>
  <conditionalFormatting sqref="K36">
    <cfRule type="expression" dxfId="15" priority="22">
      <formula>AND(NOT($B36="報償費"),#REF!&gt;=100000,$K36="")</formula>
    </cfRule>
  </conditionalFormatting>
  <conditionalFormatting sqref="K37">
    <cfRule type="expression" dxfId="14" priority="21">
      <formula>AND(NOT($B37="報償費"),$F36&gt;=100000,$K37="")</formula>
    </cfRule>
  </conditionalFormatting>
  <conditionalFormatting sqref="L30:L129">
    <cfRule type="expression" dxfId="13" priority="12">
      <formula>AND($B30="報償費",$F30&gt;30000,$L30="")</formula>
    </cfRule>
    <cfRule type="expression" dxfId="12" priority="15">
      <formula>OR(NOT($B30="報償費"),$L30="")</formula>
    </cfRule>
  </conditionalFormatting>
  <conditionalFormatting sqref="M30:M38 M40:M129">
    <cfRule type="expression" dxfId="11" priority="11">
      <formula>AND(NOT($B30="報償費"),$F30&gt;=100000,$M30="",$N30="")</formula>
    </cfRule>
    <cfRule type="expression" dxfId="10" priority="14">
      <formula>OR($B30="報償費",$F30&lt;100000,$M30="")</formula>
    </cfRule>
  </conditionalFormatting>
  <conditionalFormatting sqref="M39">
    <cfRule type="expression" dxfId="9" priority="1">
      <formula>AND(NOT($B39="報償費"),$F39&gt;=100000,$J39="")</formula>
    </cfRule>
  </conditionalFormatting>
  <conditionalFormatting sqref="N5:N21">
    <cfRule type="containsText" dxfId="8" priority="2" operator="containsText" text="必要">
      <formula>NOT(ISERROR(SEARCH("必要",N5)))</formula>
    </cfRule>
    <cfRule type="containsText" priority="3" operator="containsText" text="必要">
      <formula>NOT(ISERROR(SEARCH("必要",N5)))</formula>
    </cfRule>
  </conditionalFormatting>
  <conditionalFormatting sqref="N30:N129">
    <cfRule type="expression" dxfId="7" priority="8">
      <formula>AND(NOT($B30="報償費"),$F30&gt;=100000,$N30="")</formula>
    </cfRule>
    <cfRule type="expression" dxfId="6" priority="10">
      <formula>OR($B30="報償費",$F30&lt;100000,$N30="")</formula>
    </cfRule>
  </conditionalFormatting>
  <conditionalFormatting sqref="O30:O129">
    <cfRule type="expression" dxfId="5" priority="7">
      <formula>AND(NOT($B30="報償費"),$F30&gt;=100000,$O30="",$N30="")</formula>
    </cfRule>
    <cfRule type="expression" dxfId="4" priority="9">
      <formula>OR($B30="報償費",$F30&lt;100000,$O30="")</formula>
    </cfRule>
  </conditionalFormatting>
  <conditionalFormatting sqref="P30:P129">
    <cfRule type="expression" dxfId="3" priority="6">
      <formula>AND(OR($B30="委託料",$B30="使用料及び賃借料"),$F30&gt;=500000,$P30="")</formula>
    </cfRule>
    <cfRule type="expression" dxfId="2" priority="13">
      <formula>OR(NOT(AND(OR($B30="委託料",$B30="使用料及び賃借料"),$F30&gt;=50000)),$P30="")</formula>
    </cfRule>
  </conditionalFormatting>
  <dataValidations count="6">
    <dataValidation type="list" allowBlank="1" showInputMessage="1" showErrorMessage="1" sqref="C5:C24" xr:uid="{00000000-0002-0000-0500-000000000000}">
      <formula1>"収入済,収入予定,3か月以内に収入"</formula1>
    </dataValidation>
    <dataValidation type="list" allowBlank="1" showInputMessage="1" showErrorMessage="1" sqref="B5:B24" xr:uid="{00000000-0002-0000-0500-000001000000}">
      <formula1>"市町村補助金,自己財源,事業収入,その他,県補助金"</formula1>
    </dataValidation>
    <dataValidation type="list" allowBlank="1" showInputMessage="1" showErrorMessage="1" sqref="L5:L24 C130 B30:B130" xr:uid="{00000000-0002-0000-0500-000002000000}">
      <formula1>"報償費,委託料,工事請負費,備品購入費,旅費,需用費,消耗品費,燃料費,食糧費,印刷製本費,役務費,通信運搬費,広告料,手数料,保険料,使用料及び賃借料"</formula1>
    </dataValidation>
    <dataValidation type="list" allowBlank="1" showInputMessage="1" showErrorMessage="1" sqref="H5:H24 P30:P130 H30:H130" xr:uid="{00000000-0002-0000-0500-000003000000}">
      <formula1>"有,無"</formula1>
    </dataValidation>
    <dataValidation type="list" allowBlank="1" showInputMessage="1" showErrorMessage="1" sqref="C30:C129" xr:uid="{00000000-0002-0000-0500-000004000000}">
      <formula1>"支出済,支出予定,3か月以内に支出"</formula1>
    </dataValidation>
    <dataValidation type="list" allowBlank="1" showInputMessage="1" showErrorMessage="1" sqref="L30:L129" xr:uid="{00000000-0002-0000-0500-000005000000}">
      <formula1>"有,無,不要"</formula1>
    </dataValidation>
  </dataValidations>
  <pageMargins left="0.39370078740157483" right="0" top="0.59055118110236227" bottom="0.19685039370078741" header="0.31496062992125984" footer="0.31496062992125984"/>
  <pageSetup paperSize="9" scale="58" fitToHeight="0" orientation="landscape" r:id="rId1"/>
  <colBreaks count="1" manualBreakCount="1">
    <brk id="16" max="34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6"/>
  <sheetViews>
    <sheetView showZeros="0" view="pageBreakPreview" topLeftCell="A27" zoomScaleNormal="120" zoomScaleSheetLayoutView="100" workbookViewId="0">
      <selection activeCell="G30" sqref="G30"/>
    </sheetView>
  </sheetViews>
  <sheetFormatPr defaultColWidth="9" defaultRowHeight="13.5"/>
  <cols>
    <col min="1" max="1" width="9.125" customWidth="1"/>
    <col min="2" max="2" width="16.125" bestFit="1" customWidth="1"/>
    <col min="3" max="3" width="13.875" style="1" customWidth="1"/>
    <col min="4" max="5" width="13.875" customWidth="1"/>
    <col min="6" max="6" width="29.375" bestFit="1" customWidth="1"/>
  </cols>
  <sheetData>
    <row r="1" spans="1:8">
      <c r="C1" s="187" t="s">
        <v>266</v>
      </c>
      <c r="D1" s="187"/>
    </row>
    <row r="2" spans="1:8" ht="24.95" customHeight="1">
      <c r="C2" s="120"/>
    </row>
    <row r="3" spans="1:8" ht="28.5">
      <c r="A3" s="273" t="s">
        <v>33</v>
      </c>
      <c r="B3" s="273"/>
      <c r="C3" s="273"/>
      <c r="D3" s="273"/>
      <c r="E3" s="273"/>
      <c r="F3" s="273"/>
      <c r="H3" s="112" t="s">
        <v>253</v>
      </c>
    </row>
    <row r="4" spans="1:8" ht="24.95" customHeight="1">
      <c r="C4" s="120"/>
    </row>
    <row r="5" spans="1:8" ht="24.95" customHeight="1">
      <c r="A5" s="276" t="str">
        <f>'【自動入力】収支予算（当初）'!A5</f>
        <v>事業名：</v>
      </c>
      <c r="B5" s="276"/>
      <c r="C5" s="276"/>
      <c r="E5" s="277" t="str">
        <f>'【自動入力】収支予算（当初）'!D5</f>
        <v>団体名：</v>
      </c>
      <c r="F5" s="277"/>
    </row>
    <row r="6" spans="1:8">
      <c r="C6" s="120"/>
    </row>
    <row r="7" spans="1:8" ht="24.95" customHeight="1">
      <c r="A7" t="s">
        <v>6</v>
      </c>
      <c r="C7" s="120"/>
      <c r="F7" s="188" t="s">
        <v>21</v>
      </c>
    </row>
    <row r="8" spans="1:8" ht="24.75" customHeight="1">
      <c r="A8" s="274" t="s">
        <v>2</v>
      </c>
      <c r="B8" s="275"/>
      <c r="C8" s="121" t="str">
        <f>IF('【自動入力】収支予算（変更）'!D14=0,"当初予算額","変更予算額")</f>
        <v>当初予算額</v>
      </c>
      <c r="D8" s="189" t="s">
        <v>254</v>
      </c>
      <c r="E8" s="189" t="s">
        <v>255</v>
      </c>
      <c r="F8" s="189" t="s">
        <v>68</v>
      </c>
    </row>
    <row r="9" spans="1:8" ht="24.95" customHeight="1">
      <c r="A9" s="268" t="s">
        <v>176</v>
      </c>
      <c r="B9" s="269"/>
      <c r="C9" s="190">
        <f>IF($C$8="変更予算額",'【自動入力】収支予算（変更）'!$D9,'【自動入力】収支予算（当初）'!$C9)</f>
        <v>0</v>
      </c>
      <c r="D9" s="191">
        <f>SUMIF(精算収支明細!$B$4:$B$25,A9,精算収支明細!$F$4:$F$25)</f>
        <v>2000000</v>
      </c>
      <c r="E9" s="113">
        <f t="shared" ref="E9:E14" si="0">D9-C9</f>
        <v>2000000</v>
      </c>
      <c r="F9" s="189" t="s">
        <v>275</v>
      </c>
    </row>
    <row r="10" spans="1:8" ht="24.95" customHeight="1">
      <c r="A10" s="268" t="s">
        <v>19</v>
      </c>
      <c r="B10" s="269"/>
      <c r="C10" s="190">
        <f>IF($C$8="変更予算額",'【自動入力】収支予算（変更）'!$D10,'【自動入力】収支予算（当初）'!$C10)</f>
        <v>0</v>
      </c>
      <c r="D10" s="191">
        <f>SUMIF(精算収支明細!$B$4:$B$25,A10,精算収支明細!$F$4:$F$25)</f>
        <v>500000</v>
      </c>
      <c r="E10" s="113">
        <f t="shared" si="0"/>
        <v>500000</v>
      </c>
      <c r="F10" s="121" t="s">
        <v>77</v>
      </c>
    </row>
    <row r="11" spans="1:8" ht="24.95" customHeight="1">
      <c r="A11" s="268" t="s">
        <v>55</v>
      </c>
      <c r="B11" s="269"/>
      <c r="C11" s="190">
        <f>IF($C$8="変更予算額",'【自動入力】収支予算（変更）'!$D11,'【自動入力】収支予算（当初）'!$C11)</f>
        <v>0</v>
      </c>
      <c r="D11" s="191">
        <f>SUMIF(精算収支明細!$B$4:$B$25,A11,精算収支明細!$F$4:$F$25)</f>
        <v>500000</v>
      </c>
      <c r="E11" s="113">
        <f t="shared" si="0"/>
        <v>500000</v>
      </c>
      <c r="F11" s="121" t="s">
        <v>77</v>
      </c>
    </row>
    <row r="12" spans="1:8" ht="24.95" customHeight="1">
      <c r="A12" s="268" t="s">
        <v>15</v>
      </c>
      <c r="B12" s="269"/>
      <c r="C12" s="190">
        <f>IF($C$8="変更予算額",'【自動入力】収支予算（変更）'!$D12,'【自動入力】収支予算（当初）'!$C12)</f>
        <v>0</v>
      </c>
      <c r="D12" s="191">
        <f>SUMIF(精算収支明細!$B$4:$B$25,A12,精算収支明細!$F$4:$F$25)</f>
        <v>0</v>
      </c>
      <c r="E12" s="113">
        <f t="shared" si="0"/>
        <v>0</v>
      </c>
      <c r="F12" s="192" t="s">
        <v>77</v>
      </c>
    </row>
    <row r="13" spans="1:8" ht="24.95" customHeight="1">
      <c r="A13" s="268" t="s">
        <v>56</v>
      </c>
      <c r="B13" s="269"/>
      <c r="C13" s="190">
        <f>IF($C$8="変更予算額",'【自動入力】収支予算（変更）'!$D13,'【自動入力】収支予算（当初）'!$C13)</f>
        <v>0</v>
      </c>
      <c r="D13" s="191">
        <f>SUMIF(精算収支明細!$B$4:$B$25,A13,精算収支明細!$F$4:$F$25)</f>
        <v>0</v>
      </c>
      <c r="E13" s="113">
        <f t="shared" si="0"/>
        <v>0</v>
      </c>
      <c r="F13" s="121" t="s">
        <v>77</v>
      </c>
    </row>
    <row r="14" spans="1:8" ht="24.95" customHeight="1">
      <c r="A14" s="265" t="s">
        <v>5</v>
      </c>
      <c r="B14" s="267"/>
      <c r="C14" s="114">
        <f>SUM(C9:C13)</f>
        <v>0</v>
      </c>
      <c r="D14" s="114">
        <f>SUM(D9:D13)</f>
        <v>3000000</v>
      </c>
      <c r="E14" s="115">
        <f t="shared" si="0"/>
        <v>3000000</v>
      </c>
      <c r="F14" s="122"/>
    </row>
    <row r="15" spans="1:8" ht="24.95" customHeight="1">
      <c r="B15" s="193"/>
      <c r="C15" s="120"/>
    </row>
    <row r="16" spans="1:8" ht="24.95" customHeight="1">
      <c r="A16" t="s">
        <v>7</v>
      </c>
      <c r="C16" s="120"/>
      <c r="F16" s="188" t="s">
        <v>16</v>
      </c>
    </row>
    <row r="17" spans="1:8" ht="31.5">
      <c r="A17" s="194" t="s">
        <v>8</v>
      </c>
      <c r="B17" s="195" t="s">
        <v>9</v>
      </c>
      <c r="C17" s="121" t="str">
        <f>IF('【自動入力】収支予算（変更）'!D36=0,"当初予算額","変更予算額")</f>
        <v>当初予算額</v>
      </c>
      <c r="D17" s="189" t="s">
        <v>254</v>
      </c>
      <c r="E17" s="189" t="s">
        <v>255</v>
      </c>
      <c r="F17" s="189" t="s">
        <v>17</v>
      </c>
      <c r="G17" s="24" t="s">
        <v>81</v>
      </c>
      <c r="H17" s="48"/>
    </row>
    <row r="18" spans="1:8" ht="23.25" customHeight="1">
      <c r="A18" s="268" t="s">
        <v>22</v>
      </c>
      <c r="B18" s="269"/>
      <c r="C18" s="196">
        <f>IF($C$17="変更予算額",'【自動入力】収支予算（変更）'!$D19,'【自動入力】収支予算（当初）'!$C19)</f>
        <v>0</v>
      </c>
      <c r="D18" s="197">
        <f>SUMIF(精算収支明細!$B$29:$B$130,A18,精算収支明細!$F$29:$F$130)</f>
        <v>50000</v>
      </c>
      <c r="E18" s="197">
        <f t="shared" ref="E18:E34" si="1">D18-C18</f>
        <v>50000</v>
      </c>
      <c r="F18" s="189" t="s">
        <v>275</v>
      </c>
      <c r="G18" s="47" t="str">
        <f>IF(OR(AND(C18=0,D18&lt;&gt;0),IFERROR(ABS(D18-C18)/C18,0)&gt;0.5),"必要","不要")</f>
        <v>必要</v>
      </c>
      <c r="H18" s="35"/>
    </row>
    <row r="19" spans="1:8" ht="24.95" customHeight="1">
      <c r="A19" s="270" t="s">
        <v>54</v>
      </c>
      <c r="B19" s="270"/>
      <c r="C19" s="196">
        <f>IF($C$17="変更予算額",'【自動入力】収支予算（変更）'!$D20,'【自動入力】収支予算（当初）'!$C20)</f>
        <v>0</v>
      </c>
      <c r="D19" s="197">
        <f>SUMIF(精算収支明細!$B$29:$B$130,A19,精算収支明細!$F$29:$F$130)</f>
        <v>2350000</v>
      </c>
      <c r="E19" s="197">
        <f t="shared" si="1"/>
        <v>2350000</v>
      </c>
      <c r="F19" s="198" t="s">
        <v>77</v>
      </c>
      <c r="G19" s="47" t="str">
        <f t="shared" ref="G19:G22" si="2">IF(OR(AND(C19=0,D19&lt;&gt;0),IFERROR(ABS(D19-C19)/C19,0)&gt;0.5),"必要","不要")</f>
        <v>必要</v>
      </c>
      <c r="H19" s="35"/>
    </row>
    <row r="20" spans="1:8" ht="24.95" customHeight="1">
      <c r="A20" s="263" t="s">
        <v>23</v>
      </c>
      <c r="B20" s="264"/>
      <c r="C20" s="196">
        <f>IF($C$17="変更予算額",'【自動入力】収支予算（変更）'!$D21,'【自動入力】収支予算（当初）'!$C21)</f>
        <v>0</v>
      </c>
      <c r="D20" s="197">
        <f>SUMIF(精算収支明細!$B$29:$B$130,A20,精算収支明細!$F$29:$F$130)</f>
        <v>0</v>
      </c>
      <c r="E20" s="197">
        <f t="shared" si="1"/>
        <v>0</v>
      </c>
      <c r="F20" s="198" t="s">
        <v>77</v>
      </c>
      <c r="G20" s="47" t="str">
        <f t="shared" si="2"/>
        <v>不要</v>
      </c>
      <c r="H20" s="35"/>
    </row>
    <row r="21" spans="1:8" ht="24.95" customHeight="1">
      <c r="A21" s="263" t="s">
        <v>24</v>
      </c>
      <c r="B21" s="264"/>
      <c r="C21" s="196">
        <f>IF($C$17="変更予算額",'【自動入力】収支予算（変更）'!$D22,'【自動入力】収支予算（当初）'!$C22)</f>
        <v>0</v>
      </c>
      <c r="D21" s="197">
        <f>SUMIF(精算収支明細!$B$29:$B$130,A21,精算収支明細!$F$29:$F$130)</f>
        <v>0</v>
      </c>
      <c r="E21" s="197">
        <f t="shared" si="1"/>
        <v>0</v>
      </c>
      <c r="F21" s="198" t="s">
        <v>77</v>
      </c>
      <c r="G21" s="47" t="str">
        <f t="shared" si="2"/>
        <v>不要</v>
      </c>
      <c r="H21" s="35"/>
    </row>
    <row r="22" spans="1:8" s="2" customFormat="1" ht="28.35" customHeight="1">
      <c r="A22" s="199" t="s">
        <v>26</v>
      </c>
      <c r="B22" s="200"/>
      <c r="C22" s="149">
        <f>SUM(C23:C34)</f>
        <v>0</v>
      </c>
      <c r="D22" s="116">
        <f>SUM(D23:D34)</f>
        <v>600000</v>
      </c>
      <c r="E22" s="197">
        <f t="shared" si="1"/>
        <v>600000</v>
      </c>
      <c r="F22" s="89">
        <f>+SUBTOTAL(9,F23:F34)</f>
        <v>0</v>
      </c>
      <c r="G22" s="47" t="str">
        <f t="shared" si="2"/>
        <v>必要</v>
      </c>
    </row>
    <row r="23" spans="1:8" ht="24.95" customHeight="1">
      <c r="A23" s="271"/>
      <c r="B23" s="85" t="s">
        <v>12</v>
      </c>
      <c r="C23" s="201">
        <f>IF($C$17="変更予算額",'【自動入力】収支予算（変更）'!$D24,'【自動入力】収支予算（当初）'!$C24)</f>
        <v>0</v>
      </c>
      <c r="D23" s="117">
        <f>SUMIF(精算収支明細!$B$29:$B$130,B23,精算収支明細!$F$29:$F$130)</f>
        <v>0</v>
      </c>
      <c r="E23" s="117">
        <f>D23-C23</f>
        <v>0</v>
      </c>
      <c r="F23" s="202" t="s">
        <v>275</v>
      </c>
      <c r="G23" s="53"/>
    </row>
    <row r="24" spans="1:8" ht="24.95" customHeight="1">
      <c r="A24" s="271"/>
      <c r="B24" s="86" t="s">
        <v>34</v>
      </c>
      <c r="C24" s="203">
        <f>IF($C$17="変更予算額",'【自動入力】収支予算（変更）'!$D25,'【自動入力】収支予算（当初）'!$C25)</f>
        <v>0</v>
      </c>
      <c r="D24" s="117">
        <f>SUMIF(精算収支明細!$B$29:$B$130,B24,精算収支明細!$F$29:$F$130)</f>
        <v>0</v>
      </c>
      <c r="E24" s="117">
        <f>D24-C24</f>
        <v>0</v>
      </c>
      <c r="F24" s="202" t="s">
        <v>78</v>
      </c>
      <c r="G24" s="53"/>
    </row>
    <row r="25" spans="1:8" ht="24.95" customHeight="1">
      <c r="A25" s="271"/>
      <c r="B25" s="87" t="s">
        <v>13</v>
      </c>
      <c r="C25" s="203">
        <f>IF($C$17="変更予算額",'【自動入力】収支予算（変更）'!$D26,'【自動入力】収支予算（当初）'!$C26)</f>
        <v>0</v>
      </c>
      <c r="D25" s="117">
        <f>SUMIF(精算収支明細!$B$29:$B$130,B25,精算収支明細!$F$29:$F$130)</f>
        <v>0</v>
      </c>
      <c r="E25" s="117">
        <f t="shared" si="1"/>
        <v>0</v>
      </c>
      <c r="F25" s="202" t="s">
        <v>77</v>
      </c>
      <c r="G25" s="53"/>
    </row>
    <row r="26" spans="1:8" ht="24.95" customHeight="1">
      <c r="A26" s="271"/>
      <c r="B26" s="123" t="s">
        <v>35</v>
      </c>
      <c r="C26" s="203">
        <f>IF($C$17="変更予算額",'【自動入力】収支予算（変更）'!$D27,'【自動入力】収支予算（当初）'!$C27)</f>
        <v>0</v>
      </c>
      <c r="D26" s="117">
        <f>SUMIF(精算収支明細!$B$29:$B$130,B26,精算収支明細!$F$29:$F$130)</f>
        <v>0</v>
      </c>
      <c r="E26" s="117">
        <f t="shared" si="1"/>
        <v>0</v>
      </c>
      <c r="F26" s="202" t="s">
        <v>77</v>
      </c>
      <c r="G26" s="53"/>
    </row>
    <row r="27" spans="1:8" ht="24.95" customHeight="1">
      <c r="A27" s="271"/>
      <c r="B27" s="123" t="s">
        <v>36</v>
      </c>
      <c r="C27" s="203">
        <f>IF($C$17="変更予算額",'【自動入力】収支予算（変更）'!$D28,'【自動入力】収支予算（当初）'!$C28)</f>
        <v>0</v>
      </c>
      <c r="D27" s="117">
        <f>SUMIF(精算収支明細!$B$29:$B$130,B27,精算収支明細!$F$29:$F$130)</f>
        <v>0</v>
      </c>
      <c r="E27" s="117">
        <f t="shared" si="1"/>
        <v>0</v>
      </c>
      <c r="F27" s="202" t="s">
        <v>77</v>
      </c>
      <c r="G27" s="53"/>
    </row>
    <row r="28" spans="1:8" ht="24.95" customHeight="1">
      <c r="A28" s="271"/>
      <c r="B28" s="124" t="s">
        <v>14</v>
      </c>
      <c r="C28" s="203">
        <f>IF($C$17="変更予算額",'【自動入力】収支予算（変更）'!$D29,'【自動入力】収支予算（当初）'!$C29)</f>
        <v>0</v>
      </c>
      <c r="D28" s="117">
        <f>SUMIF(精算収支明細!$B$29:$B$130,B28,精算収支明細!$F$29:$F$130)</f>
        <v>100000</v>
      </c>
      <c r="E28" s="117">
        <f t="shared" si="1"/>
        <v>100000</v>
      </c>
      <c r="F28" s="204" t="s">
        <v>77</v>
      </c>
      <c r="G28" s="53"/>
    </row>
    <row r="29" spans="1:8" ht="24.95" customHeight="1">
      <c r="A29" s="271"/>
      <c r="B29" s="124" t="s">
        <v>37</v>
      </c>
      <c r="C29" s="203">
        <f>IF($C$17="変更予算額",'【自動入力】収支予算（変更）'!$D30,'【自動入力】収支予算（当初）'!$C30)</f>
        <v>0</v>
      </c>
      <c r="D29" s="117">
        <f>SUMIF(精算収支明細!$B$29:$B$130,B29,精算収支明細!$F$29:$F$130)</f>
        <v>0</v>
      </c>
      <c r="E29" s="117">
        <f t="shared" si="1"/>
        <v>0</v>
      </c>
      <c r="F29" s="204" t="s">
        <v>77</v>
      </c>
      <c r="G29" s="53"/>
    </row>
    <row r="30" spans="1:8" ht="24.95" customHeight="1">
      <c r="A30" s="271"/>
      <c r="B30" s="124" t="s">
        <v>29</v>
      </c>
      <c r="C30" s="203">
        <f>IF($C$17="変更予算額",'【自動入力】収支予算（変更）'!$D31,'【自動入力】収支予算（当初）'!$C31)</f>
        <v>0</v>
      </c>
      <c r="D30" s="117">
        <f>SUMIF(精算収支明細!$B$29:$B$130,B30,精算収支明細!$F$29:$F$130)</f>
        <v>0</v>
      </c>
      <c r="E30" s="117">
        <f t="shared" si="1"/>
        <v>0</v>
      </c>
      <c r="F30" s="204" t="s">
        <v>77</v>
      </c>
      <c r="G30" s="53"/>
    </row>
    <row r="31" spans="1:8" ht="24.95" customHeight="1">
      <c r="A31" s="271"/>
      <c r="B31" s="125" t="s">
        <v>41</v>
      </c>
      <c r="C31" s="203">
        <f>IF($C$17="変更予算額",'【自動入力】収支予算（変更）'!$D32,'【自動入力】収支予算（当初）'!$C32)</f>
        <v>0</v>
      </c>
      <c r="D31" s="117">
        <f>SUMIF(精算収支明細!$B$29:$B$130,B31,精算収支明細!$F$29:$F$130)</f>
        <v>0</v>
      </c>
      <c r="E31" s="117">
        <f t="shared" si="1"/>
        <v>0</v>
      </c>
      <c r="F31" s="204" t="s">
        <v>77</v>
      </c>
      <c r="G31" s="53"/>
    </row>
    <row r="32" spans="1:8" ht="24.95" customHeight="1">
      <c r="A32" s="271"/>
      <c r="B32" s="125" t="s">
        <v>38</v>
      </c>
      <c r="C32" s="203">
        <f>IF($C$17="変更予算額",'【自動入力】収支予算（変更）'!$D33,'【自動入力】収支予算（当初）'!$C33)</f>
        <v>0</v>
      </c>
      <c r="D32" s="117">
        <f>SUMIF(精算収支明細!$B$29:$B$130,B32,精算収支明細!$F$29:$F$130)</f>
        <v>0</v>
      </c>
      <c r="E32" s="117">
        <f t="shared" si="1"/>
        <v>0</v>
      </c>
      <c r="F32" s="204" t="s">
        <v>77</v>
      </c>
      <c r="G32" s="53"/>
    </row>
    <row r="33" spans="1:7" ht="24.95" customHeight="1">
      <c r="A33" s="271"/>
      <c r="B33" s="125" t="s">
        <v>39</v>
      </c>
      <c r="C33" s="203">
        <f>IF($C$17="変更予算額",'【自動入力】収支予算（変更）'!$D34,'【自動入力】収支予算（当初）'!$C34)</f>
        <v>0</v>
      </c>
      <c r="D33" s="117">
        <f>SUMIF(精算収支明細!$B$29:$B$130,B33,精算収支明細!$F$29:$F$130)</f>
        <v>0</v>
      </c>
      <c r="E33" s="117">
        <f t="shared" si="1"/>
        <v>0</v>
      </c>
      <c r="F33" s="204" t="s">
        <v>77</v>
      </c>
      <c r="G33" s="53"/>
    </row>
    <row r="34" spans="1:7" ht="24.95" customHeight="1">
      <c r="A34" s="272"/>
      <c r="B34" s="126" t="s">
        <v>31</v>
      </c>
      <c r="C34" s="118">
        <f>IF($C$17="変更予算額",'【自動入力】収支予算（変更）'!$D35,'【自動入力】収支予算（当初）'!$C35)</f>
        <v>0</v>
      </c>
      <c r="D34" s="117">
        <f>SUMIF(精算収支明細!$B$29:$B$130,B34,精算収支明細!$F$29:$F$130)</f>
        <v>500000</v>
      </c>
      <c r="E34" s="118">
        <f t="shared" si="1"/>
        <v>500000</v>
      </c>
      <c r="F34" s="204" t="s">
        <v>77</v>
      </c>
      <c r="G34" s="53"/>
    </row>
    <row r="35" spans="1:7" ht="24.95" customHeight="1">
      <c r="A35" s="265" t="s">
        <v>5</v>
      </c>
      <c r="B35" s="265"/>
      <c r="C35" s="114">
        <f>SUM(C17:C22)</f>
        <v>0</v>
      </c>
      <c r="D35" s="114">
        <f>SUM(D18:D22)</f>
        <v>3000000</v>
      </c>
      <c r="E35" s="119">
        <f>D35-C35</f>
        <v>3000000</v>
      </c>
      <c r="F35" s="205"/>
      <c r="G35" s="52" t="e">
        <f>IF(D35/C35&lt;0.8,"必要","不要")</f>
        <v>#DIV/0!</v>
      </c>
    </row>
    <row r="36" spans="1:7">
      <c r="A36" s="266"/>
      <c r="B36" s="266"/>
      <c r="C36" s="266"/>
      <c r="D36" s="266"/>
      <c r="E36" s="266"/>
      <c r="F36" s="266"/>
    </row>
  </sheetData>
  <sheetProtection algorithmName="SHA-512" hashValue="+ywHnSQj7DRbwPHM61NbAAG/h84gLwTwL3H5l+JO2PefzkUJ+5Je0m471C2RKyqdy3yUSfhvtHCqLdJwFbCEMA==" saltValue="6VULlksZkHUZ2qB/NrhetQ==" spinCount="100000" sheet="1"/>
  <mergeCells count="17">
    <mergeCell ref="A12:B12"/>
    <mergeCell ref="A13:B13"/>
    <mergeCell ref="A10:B10"/>
    <mergeCell ref="A11:B11"/>
    <mergeCell ref="A3:F3"/>
    <mergeCell ref="A8:B8"/>
    <mergeCell ref="A9:B9"/>
    <mergeCell ref="A5:C5"/>
    <mergeCell ref="E5:F5"/>
    <mergeCell ref="A20:B20"/>
    <mergeCell ref="A21:B21"/>
    <mergeCell ref="A35:B35"/>
    <mergeCell ref="A36:F36"/>
    <mergeCell ref="A14:B14"/>
    <mergeCell ref="A18:B18"/>
    <mergeCell ref="A19:B19"/>
    <mergeCell ref="A23:A34"/>
  </mergeCells>
  <phoneticPr fontId="4"/>
  <conditionalFormatting sqref="G18:G22">
    <cfRule type="containsText" dxfId="1" priority="2" operator="containsText" text="必要">
      <formula>NOT(ISERROR(SEARCH("必要",G18)))</formula>
    </cfRule>
    <cfRule type="containsText" priority="3" operator="containsText" text="必要">
      <formula>NOT(ISERROR(SEARCH("必要",G18)))</formula>
    </cfRule>
  </conditionalFormatting>
  <conditionalFormatting sqref="G35">
    <cfRule type="containsText" dxfId="0" priority="1" operator="containsText" text="必要">
      <formula>NOT(ISERROR(SEARCH("必要",G35)))</formula>
    </cfRule>
  </conditionalFormatting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82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8"/>
  <sheetViews>
    <sheetView view="pageBreakPreview" topLeftCell="A20" zoomScale="85" zoomScaleNormal="100" zoomScaleSheetLayoutView="85" workbookViewId="0">
      <selection activeCell="I28" sqref="I28:J28"/>
    </sheetView>
  </sheetViews>
  <sheetFormatPr defaultColWidth="9" defaultRowHeight="18" customHeight="1"/>
  <cols>
    <col min="1" max="1" width="3.625" style="59" customWidth="1"/>
    <col min="2" max="2" width="7.625" style="59" customWidth="1"/>
    <col min="3" max="3" width="4.125" style="59" customWidth="1"/>
    <col min="4" max="4" width="10.625" style="59" customWidth="1"/>
    <col min="5" max="5" width="4.125" style="59" customWidth="1"/>
    <col min="6" max="6" width="11.375" style="59" customWidth="1"/>
    <col min="7" max="7" width="4.125" style="59" customWidth="1"/>
    <col min="8" max="8" width="10.625" style="59" customWidth="1"/>
    <col min="9" max="9" width="4.125" style="59" customWidth="1"/>
    <col min="10" max="10" width="10.625" style="59" customWidth="1"/>
    <col min="11" max="13" width="15.625" style="59" customWidth="1"/>
    <col min="14" max="16384" width="9" style="59"/>
  </cols>
  <sheetData>
    <row r="1" spans="1:13" ht="18" customHeight="1">
      <c r="A1" s="59" t="s">
        <v>87</v>
      </c>
      <c r="I1" s="176" t="s">
        <v>265</v>
      </c>
      <c r="J1" s="176"/>
      <c r="K1" s="176"/>
    </row>
    <row r="3" spans="1:13" ht="21.75" customHeight="1">
      <c r="A3" s="352" t="s">
        <v>88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</row>
    <row r="5" spans="1:13" ht="18" customHeight="1">
      <c r="A5" s="177" t="str">
        <f>'【自動入力】収支予算（当初）'!A5</f>
        <v>事業名：</v>
      </c>
      <c r="B5" s="177"/>
      <c r="C5" s="177"/>
      <c r="D5" s="177"/>
      <c r="E5" s="177"/>
    </row>
    <row r="7" spans="1:13" ht="18" customHeight="1">
      <c r="A7" s="59" t="s">
        <v>89</v>
      </c>
      <c r="M7" s="178" t="s">
        <v>90</v>
      </c>
    </row>
    <row r="8" spans="1:13" ht="45" customHeight="1" thickBot="1">
      <c r="A8" s="342" t="s">
        <v>91</v>
      </c>
      <c r="B8" s="343"/>
      <c r="C8" s="343"/>
      <c r="D8" s="344"/>
      <c r="E8" s="345" t="str">
        <f>IF('【自動入力】収支予算（変更）'!$D$14=0,"当初予算額","変更予算額")</f>
        <v>当初予算額</v>
      </c>
      <c r="F8" s="346"/>
      <c r="G8" s="345" t="s">
        <v>249</v>
      </c>
      <c r="H8" s="346"/>
      <c r="I8" s="345" t="s">
        <v>250</v>
      </c>
      <c r="J8" s="347"/>
      <c r="K8" s="353" t="s">
        <v>92</v>
      </c>
      <c r="L8" s="353"/>
      <c r="M8" s="353"/>
    </row>
    <row r="9" spans="1:13" ht="31.5" customHeight="1" thickTop="1">
      <c r="A9" s="357" t="s">
        <v>135</v>
      </c>
      <c r="B9" s="358"/>
      <c r="C9" s="358"/>
      <c r="D9" s="359"/>
      <c r="E9" s="379">
        <f>IF($E$8="変更予算額",'【自動入力】収支予算（変更）'!$D9,'【自動入力】収支予算（当初）'!$C9)</f>
        <v>0</v>
      </c>
      <c r="F9" s="380"/>
      <c r="G9" s="375">
        <f>SUMIFS(精算収支明細!$F$4:$F$25,精算収支明細!$B$4:$B$25,$A9,精算収支明細!$C$4:$C$25,"収入済")</f>
        <v>400000</v>
      </c>
      <c r="H9" s="376"/>
      <c r="I9" s="377"/>
      <c r="J9" s="378"/>
      <c r="K9" s="360" t="s">
        <v>96</v>
      </c>
      <c r="L9" s="360"/>
      <c r="M9" s="360"/>
    </row>
    <row r="10" spans="1:13" ht="31.5" customHeight="1">
      <c r="A10" s="361" t="s">
        <v>93</v>
      </c>
      <c r="B10" s="362"/>
      <c r="C10" s="362"/>
      <c r="D10" s="363"/>
      <c r="E10" s="338">
        <f>IF($E$8="変更予算額",'【自動入力】収支予算（変更）'!$D10,'【自動入力】収支予算（当初）'!$C10)</f>
        <v>0</v>
      </c>
      <c r="F10" s="339"/>
      <c r="G10" s="370">
        <f>SUMIFS(精算収支明細!$F$4:$F$25,精算収支明細!$B$4:$B$25,$A10,精算収支明細!$C$4:$C$25,"収入済")</f>
        <v>0</v>
      </c>
      <c r="H10" s="371"/>
      <c r="I10" s="370">
        <f>SUMIFS(精算収支明細!$F$4:$F$25,精算収支明細!$B$4:$B$25,$A10,精算収支明細!$C$4:$C$25,"3か月以内に収入")</f>
        <v>500000</v>
      </c>
      <c r="J10" s="371"/>
      <c r="K10" s="364"/>
      <c r="L10" s="364"/>
      <c r="M10" s="364"/>
    </row>
    <row r="11" spans="1:13" ht="31.5" customHeight="1">
      <c r="A11" s="361" t="s">
        <v>248</v>
      </c>
      <c r="B11" s="362"/>
      <c r="C11" s="362"/>
      <c r="D11" s="363"/>
      <c r="E11" s="338">
        <f>IF($E$8="変更予算額",'【自動入力】収支予算（変更）'!$D11,'【自動入力】収支予算（当初）'!$C11)</f>
        <v>0</v>
      </c>
      <c r="F11" s="339"/>
      <c r="G11" s="370">
        <f>SUMIFS(精算収支明細!$F$4:$F$25,精算収支明細!$B$4:$B$25,$A11,精算収支明細!$C$4:$C$25,"収入済")</f>
        <v>500000</v>
      </c>
      <c r="H11" s="371"/>
      <c r="I11" s="370">
        <f>SUMIFS(精算収支明細!$F$4:$F$25,精算収支明細!$B$4:$B$25,$A11,精算収支明細!$C$4:$C$25,"3か月以内に収入")</f>
        <v>0</v>
      </c>
      <c r="J11" s="371"/>
      <c r="K11" s="365"/>
      <c r="L11" s="365"/>
      <c r="M11" s="365"/>
    </row>
    <row r="12" spans="1:13" ht="31.5" customHeight="1">
      <c r="A12" s="361" t="s">
        <v>94</v>
      </c>
      <c r="B12" s="362"/>
      <c r="C12" s="362"/>
      <c r="D12" s="363"/>
      <c r="E12" s="338">
        <f>IF($E$8="変更予算額",'【自動入力】収支予算（変更）'!$D12,'【自動入力】収支予算（当初）'!$C12)</f>
        <v>0</v>
      </c>
      <c r="F12" s="339"/>
      <c r="G12" s="370">
        <f>SUMIFS(精算収支明細!$F$4:$F$25,精算収支明細!$B$4:$B$25,$A12,精算収支明細!$C$4:$C$25,"収入済")</f>
        <v>0</v>
      </c>
      <c r="H12" s="371"/>
      <c r="I12" s="370">
        <f>SUMIFS(精算収支明細!$F$4:$F$25,精算収支明細!$B$4:$B$25,$A12,精算収支明細!$C$4:$C$25,"3か月以内に収入")</f>
        <v>0</v>
      </c>
      <c r="J12" s="371"/>
      <c r="K12" s="366"/>
      <c r="L12" s="365"/>
      <c r="M12" s="365"/>
    </row>
    <row r="13" spans="1:13" ht="31.5" customHeight="1" thickBot="1">
      <c r="A13" s="367" t="s">
        <v>95</v>
      </c>
      <c r="B13" s="368"/>
      <c r="C13" s="368"/>
      <c r="D13" s="369"/>
      <c r="E13" s="405">
        <f>IF($E$8="変更予算額",'【自動入力】収支予算（変更）'!$D13,'【自動入力】収支予算（当初）'!$C13)</f>
        <v>0</v>
      </c>
      <c r="F13" s="406"/>
      <c r="G13" s="407">
        <f>SUMIFS(精算収支明細!$F$4:$F$25,精算収支明細!$B$4:$B$25,$A13,精算収支明細!$C$4:$C$25,"収入済")</f>
        <v>0</v>
      </c>
      <c r="H13" s="408"/>
      <c r="I13" s="370">
        <f>SUMIFS(精算収支明細!$F$4:$F$25,精算収支明細!$B$4:$B$25,$A13,精算収支明細!$C$4:$C$25,"3か月以内に収入")</f>
        <v>0</v>
      </c>
      <c r="J13" s="371"/>
      <c r="K13" s="372"/>
      <c r="L13" s="373"/>
      <c r="M13" s="374"/>
    </row>
    <row r="14" spans="1:13" ht="31.5" customHeight="1" thickTop="1">
      <c r="A14" s="354" t="s">
        <v>97</v>
      </c>
      <c r="B14" s="355"/>
      <c r="C14" s="355"/>
      <c r="D14" s="356"/>
      <c r="E14" s="395">
        <f>SUM(E9:E13)</f>
        <v>0</v>
      </c>
      <c r="F14" s="396"/>
      <c r="G14" s="393">
        <f>SUM(G9:G13)</f>
        <v>900000</v>
      </c>
      <c r="H14" s="394"/>
      <c r="I14" s="381">
        <f>SUM(I10:I13)</f>
        <v>500000</v>
      </c>
      <c r="J14" s="382"/>
      <c r="K14" s="314"/>
      <c r="L14" s="314"/>
      <c r="M14" s="314"/>
    </row>
    <row r="16" spans="1:13" ht="18" customHeight="1">
      <c r="A16" s="59" t="s">
        <v>98</v>
      </c>
      <c r="M16" s="178" t="s">
        <v>90</v>
      </c>
    </row>
    <row r="17" spans="1:13" ht="45" customHeight="1" thickBot="1">
      <c r="A17" s="342" t="s">
        <v>91</v>
      </c>
      <c r="B17" s="343"/>
      <c r="C17" s="343"/>
      <c r="D17" s="344"/>
      <c r="E17" s="345" t="str">
        <f>IF('【自動入力】収支予算（変更）'!$D$36=0,"当初予算額","変更予算額")</f>
        <v>当初予算額</v>
      </c>
      <c r="F17" s="346"/>
      <c r="G17" s="345" t="s">
        <v>99</v>
      </c>
      <c r="H17" s="347"/>
      <c r="I17" s="345" t="s">
        <v>251</v>
      </c>
      <c r="J17" s="347"/>
      <c r="K17" s="348" t="s">
        <v>92</v>
      </c>
      <c r="L17" s="348"/>
      <c r="M17" s="348"/>
    </row>
    <row r="18" spans="1:13" ht="31.5" customHeight="1" thickTop="1">
      <c r="A18" s="327" t="s">
        <v>112</v>
      </c>
      <c r="B18" s="328"/>
      <c r="C18" s="328"/>
      <c r="D18" s="329"/>
      <c r="E18" s="336">
        <f>IF($E$17="変更予算額",'【自動入力】収支予算（変更）'!$D19,'【自動入力】収支予算（当初）'!$C19)</f>
        <v>0</v>
      </c>
      <c r="F18" s="337"/>
      <c r="G18" s="340">
        <f>SUMIFS(精算収支明細!$F$28:$F$130,精算収支明細!$B$28:$B$130,$A18,精算収支明細!$C$28:$C$130,"支出済")</f>
        <v>50000</v>
      </c>
      <c r="H18" s="341"/>
      <c r="I18" s="340">
        <f>SUMIFS(精算収支明細!$F$28:$F$130,精算収支明細!$B$28:$B$130,$A18,精算収支明細!$C$28:$C$130,"3か月以内に支出")</f>
        <v>0</v>
      </c>
      <c r="J18" s="341"/>
      <c r="K18" s="349" t="s">
        <v>113</v>
      </c>
      <c r="L18" s="350"/>
      <c r="M18" s="351"/>
    </row>
    <row r="19" spans="1:13" ht="31.5" customHeight="1">
      <c r="A19" s="327" t="s">
        <v>114</v>
      </c>
      <c r="B19" s="328"/>
      <c r="C19" s="328"/>
      <c r="D19" s="329"/>
      <c r="E19" s="338">
        <f>IF($E$17="変更予算額",'【自動入力】収支予算（変更）'!$D20,'【自動入力】収支予算（当初）'!$C20)</f>
        <v>0</v>
      </c>
      <c r="F19" s="339"/>
      <c r="G19" s="397">
        <f>SUMIFS(精算収支明細!$F$28:$F$130,精算収支明細!$B$28:$B$130,$A19,精算収支明細!$C$28:$C$130,"支出済")</f>
        <v>850000</v>
      </c>
      <c r="H19" s="398"/>
      <c r="I19" s="397">
        <f>SUMIFS(精算収支明細!$F$28:$F$130,精算収支明細!$B$28:$B$130,$A19,精算収支明細!$C$28:$C$130,"3か月以内に支出")</f>
        <v>1500000</v>
      </c>
      <c r="J19" s="398"/>
      <c r="K19" s="385"/>
      <c r="L19" s="386"/>
      <c r="M19" s="387"/>
    </row>
    <row r="20" spans="1:13" ht="31.5" customHeight="1">
      <c r="A20" s="327" t="s">
        <v>115</v>
      </c>
      <c r="B20" s="328"/>
      <c r="C20" s="328"/>
      <c r="D20" s="329"/>
      <c r="E20" s="338">
        <f>IF($E$17="変更予算額",'【自動入力】収支予算（変更）'!$D21,'【自動入力】収支予算（当初）'!$C21)</f>
        <v>0</v>
      </c>
      <c r="F20" s="339"/>
      <c r="G20" s="397">
        <f>SUMIFS(精算収支明細!$F$28:$F$130,精算収支明細!$B$28:$B$130,$A20,精算収支明細!$C$28:$C$130,"支出済")</f>
        <v>0</v>
      </c>
      <c r="H20" s="398"/>
      <c r="I20" s="397">
        <f>SUMIFS(精算収支明細!$F$28:$F$130,精算収支明細!$B$28:$B$130,$A20,精算収支明細!$C$28:$C$130,"3か月以内に支出")</f>
        <v>0</v>
      </c>
      <c r="J20" s="398"/>
      <c r="K20" s="385"/>
      <c r="L20" s="386"/>
      <c r="M20" s="387"/>
    </row>
    <row r="21" spans="1:13" ht="31.5" customHeight="1">
      <c r="A21" s="327" t="s">
        <v>116</v>
      </c>
      <c r="B21" s="328"/>
      <c r="C21" s="328"/>
      <c r="D21" s="329"/>
      <c r="E21" s="338">
        <f>IF($E$17="変更予算額",'【自動入力】収支予算（変更）'!$D22,'【自動入力】収支予算（当初）'!$C22)</f>
        <v>0</v>
      </c>
      <c r="F21" s="339"/>
      <c r="G21" s="397">
        <f>SUMIFS(精算収支明細!$F$28:$F$130,精算収支明細!$B$28:$B$130,$A21,精算収支明細!$C$28:$C$130,"支出済")</f>
        <v>0</v>
      </c>
      <c r="H21" s="398"/>
      <c r="I21" s="397">
        <f>SUMIFS(精算収支明細!$F$28:$F$130,精算収支明細!$B$28:$B$130,$A21,精算収支明細!$C$28:$C$130,"3か月以内に支出")</f>
        <v>0</v>
      </c>
      <c r="J21" s="398"/>
      <c r="K21" s="385"/>
      <c r="L21" s="386"/>
      <c r="M21" s="387"/>
    </row>
    <row r="22" spans="1:13" ht="31.5" customHeight="1">
      <c r="A22" s="330" t="s">
        <v>117</v>
      </c>
      <c r="B22" s="331"/>
      <c r="C22" s="331"/>
      <c r="D22" s="332"/>
      <c r="E22" s="338">
        <f>SUM(E23:F34)</f>
        <v>0</v>
      </c>
      <c r="F22" s="339"/>
      <c r="G22" s="397">
        <f>SUM(G23:G34)</f>
        <v>0</v>
      </c>
      <c r="H22" s="398"/>
      <c r="I22" s="397">
        <f>SUM(I23:I34)</f>
        <v>0</v>
      </c>
      <c r="J22" s="398"/>
      <c r="K22" s="385"/>
      <c r="L22" s="386"/>
      <c r="M22" s="387"/>
    </row>
    <row r="23" spans="1:13" ht="31.5" customHeight="1">
      <c r="A23" s="179"/>
      <c r="B23" s="333" t="s">
        <v>118</v>
      </c>
      <c r="C23" s="334"/>
      <c r="D23" s="335"/>
      <c r="E23" s="399">
        <f>IF($E$17="変更予算額",'【自動入力】収支予算（変更）'!$D24,'【自動入力】収支予算（当初）'!$C24)</f>
        <v>0</v>
      </c>
      <c r="F23" s="400"/>
      <c r="G23" s="383">
        <f>SUMIFS(精算収支明細!$F$28:$F$130,精算収支明細!$B$28:$B$130,$B23,精算収支明細!$C$28:$C$130,"支出済")</f>
        <v>0</v>
      </c>
      <c r="H23" s="384"/>
      <c r="I23" s="383">
        <f>SUMIFS(精算収支明細!$F$28:$F$130,精算収支明細!$B$28:$B$130,$B23,精算収支明細!$C$28:$C$130,"3か月以内に支出")</f>
        <v>0</v>
      </c>
      <c r="J23" s="384"/>
      <c r="K23" s="388"/>
      <c r="L23" s="389"/>
      <c r="M23" s="390"/>
    </row>
    <row r="24" spans="1:13" ht="31.5" customHeight="1">
      <c r="A24" s="179"/>
      <c r="B24" s="321" t="s">
        <v>119</v>
      </c>
      <c r="C24" s="303"/>
      <c r="D24" s="304"/>
      <c r="E24" s="325">
        <f>IF($E$17="変更予算額",'【自動入力】収支予算（変更）'!$D25,'【自動入力】収支予算（当初）'!$C25)</f>
        <v>0</v>
      </c>
      <c r="F24" s="326"/>
      <c r="G24" s="317">
        <f>SUMIFS(精算収支明細!$F$28:$F$130,精算収支明細!$B$28:$B$130,$B24,精算収支明細!$C$28:$C$130,"支出済")</f>
        <v>0</v>
      </c>
      <c r="H24" s="318"/>
      <c r="I24" s="317">
        <f>SUMIFS(精算収支明細!$F$28:$F$130,精算収支明細!$B$28:$B$130,$B24,精算収支明細!$C$28:$C$130,"3か月以内に支出")</f>
        <v>0</v>
      </c>
      <c r="J24" s="318"/>
      <c r="K24" s="322"/>
      <c r="L24" s="323"/>
      <c r="M24" s="324"/>
    </row>
    <row r="25" spans="1:13" ht="31.5" customHeight="1">
      <c r="A25" s="179"/>
      <c r="B25" s="321" t="s">
        <v>120</v>
      </c>
      <c r="C25" s="303"/>
      <c r="D25" s="304"/>
      <c r="E25" s="325">
        <f>IF($E$17="変更予算額",'【自動入力】収支予算（変更）'!$D26,'【自動入力】収支予算（当初）'!$C26)</f>
        <v>0</v>
      </c>
      <c r="F25" s="326"/>
      <c r="G25" s="317">
        <f>SUMIFS(精算収支明細!$F$28:$F$130,精算収支明細!$B$28:$B$130,$B25,精算収支明細!$C$28:$C$130,"支出済")</f>
        <v>0</v>
      </c>
      <c r="H25" s="318"/>
      <c r="I25" s="317">
        <f>SUMIFS(精算収支明細!$F$28:$F$130,精算収支明細!$B$28:$B$130,$B25,精算収支明細!$C$28:$C$130,"3か月以内に支出")</f>
        <v>0</v>
      </c>
      <c r="J25" s="318"/>
      <c r="K25" s="322"/>
      <c r="L25" s="323"/>
      <c r="M25" s="324"/>
    </row>
    <row r="26" spans="1:13" ht="31.5" customHeight="1">
      <c r="A26" s="179"/>
      <c r="B26" s="302" t="s">
        <v>121</v>
      </c>
      <c r="C26" s="303"/>
      <c r="D26" s="304"/>
      <c r="E26" s="315">
        <f>IF($E$17="変更予算額",'【自動入力】収支予算（変更）'!$D27,'【自動入力】収支予算（当初）'!$C27)</f>
        <v>0</v>
      </c>
      <c r="F26" s="316"/>
      <c r="G26" s="317">
        <f>SUMIFS(精算収支明細!$F$28:$F$130,精算収支明細!$B$28:$B$130,$B26,精算収支明細!$C$28:$C$130,"支出済")</f>
        <v>0</v>
      </c>
      <c r="H26" s="318"/>
      <c r="I26" s="317">
        <f>SUMIFS(精算収支明細!$F$28:$F$130,精算収支明細!$B$28:$B$130,$B26,精算収支明細!$C$28:$C$130,"3か月以内に支出")</f>
        <v>0</v>
      </c>
      <c r="J26" s="318"/>
      <c r="K26" s="322"/>
      <c r="L26" s="323"/>
      <c r="M26" s="324"/>
    </row>
    <row r="27" spans="1:13" ht="31.5" customHeight="1">
      <c r="A27" s="179"/>
      <c r="B27" s="302" t="s">
        <v>122</v>
      </c>
      <c r="C27" s="303"/>
      <c r="D27" s="304"/>
      <c r="E27" s="315">
        <f>IF($E$17="変更予算額",'【自動入力】収支予算（変更）'!$D28,'【自動入力】収支予算（当初）'!$C28)</f>
        <v>0</v>
      </c>
      <c r="F27" s="316"/>
      <c r="G27" s="317">
        <f>SUMIFS(精算収支明細!$F$28:$F$130,精算収支明細!$B$28:$B$130,$B27,精算収支明細!$C$28:$C$130,"支出済")</f>
        <v>0</v>
      </c>
      <c r="H27" s="318"/>
      <c r="I27" s="317">
        <f>SUMIFS(精算収支明細!$F$28:$F$130,精算収支明細!$B$28:$B$130,$B27,精算収支明細!$C$28:$C$130,"3か月以内に支出")</f>
        <v>0</v>
      </c>
      <c r="J27" s="318"/>
      <c r="K27" s="322"/>
      <c r="L27" s="323"/>
      <c r="M27" s="324"/>
    </row>
    <row r="28" spans="1:13" ht="31.5" customHeight="1">
      <c r="A28" s="179"/>
      <c r="B28" s="302" t="s">
        <v>123</v>
      </c>
      <c r="C28" s="303"/>
      <c r="D28" s="304"/>
      <c r="E28" s="315">
        <f>IF($E$17="変更予算額",'【自動入力】収支予算（変更）'!$D29,'【自動入力】収支予算（当初）'!$C29)</f>
        <v>0</v>
      </c>
      <c r="F28" s="316"/>
      <c r="G28" s="317">
        <f>SUMIFS(精算収支明細!$F$28:$F$130,精算収支明細!$B$28:$B$130,$B28,精算収支明細!$C$28:$C$130,"支出済")</f>
        <v>0</v>
      </c>
      <c r="H28" s="318"/>
      <c r="I28" s="317">
        <f>SUMIFS(精算収支明細!$F$28:$F$130,精算収支明細!$B$28:$B$130,$B28,精算収支明細!$C$28:$C$130,"3か月以内に支出")</f>
        <v>0</v>
      </c>
      <c r="J28" s="318"/>
      <c r="K28" s="322"/>
      <c r="L28" s="323"/>
      <c r="M28" s="324"/>
    </row>
    <row r="29" spans="1:13" ht="31.5" customHeight="1">
      <c r="A29" s="179"/>
      <c r="B29" s="302" t="s">
        <v>124</v>
      </c>
      <c r="C29" s="303"/>
      <c r="D29" s="304"/>
      <c r="E29" s="315">
        <f>IF($E$17="変更予算額",'【自動入力】収支予算（変更）'!$D30,'【自動入力】収支予算（当初）'!$C30)</f>
        <v>0</v>
      </c>
      <c r="F29" s="316"/>
      <c r="G29" s="317">
        <f>SUMIFS(精算収支明細!$F$28:$F$130,精算収支明細!$B$28:$B$130,$B29,精算収支明細!$C$28:$C$130,"支出済")</f>
        <v>0</v>
      </c>
      <c r="H29" s="318"/>
      <c r="I29" s="317">
        <f>SUMIFS(精算収支明細!$F$28:$F$130,精算収支明細!$B$28:$B$130,$B29,精算収支明細!$C$28:$C$130,"3か月以内に支出")</f>
        <v>0</v>
      </c>
      <c r="J29" s="318"/>
      <c r="K29" s="322"/>
      <c r="L29" s="323"/>
      <c r="M29" s="324"/>
    </row>
    <row r="30" spans="1:13" ht="31.5" customHeight="1">
      <c r="A30" s="179"/>
      <c r="B30" s="302" t="s">
        <v>125</v>
      </c>
      <c r="C30" s="303"/>
      <c r="D30" s="304"/>
      <c r="E30" s="315">
        <f>IF($E$17="変更予算額",'【自動入力】収支予算（変更）'!$D31,'【自動入力】収支予算（当初）'!$C31)</f>
        <v>0</v>
      </c>
      <c r="F30" s="316"/>
      <c r="G30" s="317">
        <f>SUMIFS(精算収支明細!$F$28:$F$130,精算収支明細!$B$28:$B$130,$B30,精算収支明細!$C$28:$C$130,"支出済")</f>
        <v>0</v>
      </c>
      <c r="H30" s="318"/>
      <c r="I30" s="317">
        <f>SUMIFS(精算収支明細!$F$28:$F$130,精算収支明細!$B$28:$B$130,$B30,精算収支明細!$C$28:$C$130,"3か月以内に支出")</f>
        <v>0</v>
      </c>
      <c r="J30" s="318"/>
      <c r="K30" s="322"/>
      <c r="L30" s="323"/>
      <c r="M30" s="324"/>
    </row>
    <row r="31" spans="1:13" ht="31.5" customHeight="1">
      <c r="A31" s="179"/>
      <c r="B31" s="302" t="s">
        <v>126</v>
      </c>
      <c r="C31" s="303"/>
      <c r="D31" s="304"/>
      <c r="E31" s="315">
        <f>IF($E$17="変更予算額",'【自動入力】収支予算（変更）'!$D32,'【自動入力】収支予算（当初）'!$C32)</f>
        <v>0</v>
      </c>
      <c r="F31" s="316"/>
      <c r="G31" s="317">
        <f>SUMIFS(精算収支明細!$F$28:$F$130,精算収支明細!$B$28:$B$130,$B31,精算収支明細!$C$28:$C$130,"支出済")</f>
        <v>0</v>
      </c>
      <c r="H31" s="318"/>
      <c r="I31" s="317">
        <f>SUMIFS(精算収支明細!$F$28:$F$130,精算収支明細!$B$28:$B$130,$B31,精算収支明細!$C$28:$C$130,"3か月以内に支出")</f>
        <v>0</v>
      </c>
      <c r="J31" s="318"/>
      <c r="K31" s="322"/>
      <c r="L31" s="323"/>
      <c r="M31" s="324"/>
    </row>
    <row r="32" spans="1:13" ht="31.5" customHeight="1">
      <c r="A32" s="179"/>
      <c r="B32" s="302" t="s">
        <v>127</v>
      </c>
      <c r="C32" s="303"/>
      <c r="D32" s="304"/>
      <c r="E32" s="315">
        <f>IF($E$17="変更予算額",'【自動入力】収支予算（変更）'!$D33,'【自動入力】収支予算（当初）'!$C33)</f>
        <v>0</v>
      </c>
      <c r="F32" s="316"/>
      <c r="G32" s="317">
        <f>SUMIFS(精算収支明細!$F$28:$F$130,精算収支明細!$B$28:$B$130,$B32,精算収支明細!$C$28:$C$130,"支出済")</f>
        <v>0</v>
      </c>
      <c r="H32" s="318"/>
      <c r="I32" s="317">
        <f>SUMIFS(精算収支明細!$F$28:$F$130,精算収支明細!$B$28:$B$130,$B32,精算収支明細!$C$28:$C$130,"3か月以内に支出")</f>
        <v>0</v>
      </c>
      <c r="J32" s="318"/>
      <c r="K32" s="322"/>
      <c r="L32" s="323"/>
      <c r="M32" s="324"/>
    </row>
    <row r="33" spans="1:15" ht="31.5" customHeight="1">
      <c r="A33" s="179"/>
      <c r="B33" s="302" t="s">
        <v>128</v>
      </c>
      <c r="C33" s="303"/>
      <c r="D33" s="304"/>
      <c r="E33" s="315">
        <f>IF($E$17="変更予算額",'【自動入力】収支予算（変更）'!$D34,'【自動入力】収支予算（当初）'!$C34)</f>
        <v>0</v>
      </c>
      <c r="F33" s="316"/>
      <c r="G33" s="317">
        <f>SUMIFS(精算収支明細!$F$28:$F$130,精算収支明細!$B$28:$B$130,$B33,精算収支明細!$C$28:$C$130,"支出済")</f>
        <v>0</v>
      </c>
      <c r="H33" s="318"/>
      <c r="I33" s="317">
        <f>SUMIFS(精算収支明細!$F$28:$F$130,精算収支明細!$B$28:$B$130,$B33,精算収支明細!$C$28:$C$130,"3か月以内に支出")</f>
        <v>0</v>
      </c>
      <c r="J33" s="318"/>
      <c r="K33" s="322"/>
      <c r="L33" s="323"/>
      <c r="M33" s="324"/>
    </row>
    <row r="34" spans="1:15" ht="31.5" customHeight="1" thickBot="1">
      <c r="A34" s="180"/>
      <c r="B34" s="305" t="s">
        <v>129</v>
      </c>
      <c r="C34" s="306"/>
      <c r="D34" s="307"/>
      <c r="E34" s="401">
        <f>IF($E$17="変更予算額",'【自動入力】収支予算（変更）'!$D35,'【自動入力】収支予算（当初）'!$C35)</f>
        <v>0</v>
      </c>
      <c r="F34" s="402"/>
      <c r="G34" s="403">
        <f>SUMIFS(精算収支明細!$F$28:$F$130,精算収支明細!$B$28:$B$130,$B34,精算収支明細!$C$28:$C$130,"支出済")</f>
        <v>0</v>
      </c>
      <c r="H34" s="404"/>
      <c r="I34" s="403">
        <f>SUMIFS(精算収支明細!$F$28:$F$130,精算収支明細!$B$28:$B$130,$B34,精算収支明細!$C$28:$C$130,"3か月以内に支出")</f>
        <v>0</v>
      </c>
      <c r="J34" s="404"/>
      <c r="K34" s="308"/>
      <c r="L34" s="309"/>
      <c r="M34" s="310"/>
      <c r="O34" s="60"/>
    </row>
    <row r="35" spans="1:15" ht="31.5" customHeight="1" thickTop="1">
      <c r="A35" s="311" t="s">
        <v>97</v>
      </c>
      <c r="B35" s="312"/>
      <c r="C35" s="312"/>
      <c r="D35" s="313"/>
      <c r="E35" s="375">
        <f>SUM(E18:E22)</f>
        <v>0</v>
      </c>
      <c r="F35" s="376"/>
      <c r="G35" s="391">
        <f>SUM(G18:G22)</f>
        <v>900000</v>
      </c>
      <c r="H35" s="392"/>
      <c r="I35" s="319">
        <f>SUM(I18:I22)</f>
        <v>1500000</v>
      </c>
      <c r="J35" s="320"/>
      <c r="K35" s="314"/>
      <c r="L35" s="314"/>
      <c r="M35" s="314"/>
    </row>
    <row r="36" spans="1:15" ht="22.5" customHeight="1"/>
    <row r="37" spans="1:15" ht="31.5" customHeight="1" thickBot="1">
      <c r="A37" s="298" t="s">
        <v>100</v>
      </c>
      <c r="B37" s="299"/>
      <c r="C37" s="181"/>
      <c r="D37" s="182" t="s">
        <v>101</v>
      </c>
      <c r="E37" s="183"/>
      <c r="F37" s="181" t="s">
        <v>102</v>
      </c>
      <c r="G37" s="181"/>
      <c r="H37" s="181" t="s">
        <v>99</v>
      </c>
      <c r="I37" s="181"/>
      <c r="J37" s="184"/>
      <c r="K37" s="300" t="s">
        <v>103</v>
      </c>
      <c r="L37" s="300"/>
      <c r="M37" s="301"/>
    </row>
    <row r="38" spans="1:15" ht="15.95" customHeight="1">
      <c r="A38" s="281">
        <f>I35</f>
        <v>1500000</v>
      </c>
      <c r="B38" s="282"/>
      <c r="C38" s="285" t="s">
        <v>104</v>
      </c>
      <c r="D38" s="287">
        <f>+I14</f>
        <v>500000</v>
      </c>
      <c r="E38" s="289" t="s">
        <v>105</v>
      </c>
      <c r="F38" s="291">
        <f>+G14</f>
        <v>900000</v>
      </c>
      <c r="G38" s="285" t="s">
        <v>104</v>
      </c>
      <c r="H38" s="294">
        <f>+G35</f>
        <v>900000</v>
      </c>
      <c r="I38" s="285" t="s">
        <v>106</v>
      </c>
      <c r="J38" s="296" t="s">
        <v>107</v>
      </c>
      <c r="K38" s="285">
        <f>+A38-D38-F38+H38</f>
        <v>1000000</v>
      </c>
      <c r="L38" s="185" t="s">
        <v>108</v>
      </c>
      <c r="M38" s="278">
        <f>IF((K38+G9)&gt;E9*0.8,ROUNDDOWN(E9*0.8-G9,-3),ROUNDDOWN(K38,-3))</f>
        <v>-400000</v>
      </c>
    </row>
    <row r="39" spans="1:15" ht="15.95" customHeight="1" thickBot="1">
      <c r="A39" s="283"/>
      <c r="B39" s="284"/>
      <c r="C39" s="286"/>
      <c r="D39" s="288"/>
      <c r="E39" s="290"/>
      <c r="F39" s="292"/>
      <c r="G39" s="286"/>
      <c r="H39" s="295"/>
      <c r="I39" s="286"/>
      <c r="J39" s="297"/>
      <c r="K39" s="286"/>
      <c r="L39" s="186" t="str">
        <f>+IF((K38+G13)&gt;F13*0.8,"(補助金額の8割）","(千円未満切捨)")</f>
        <v>(補助金額の8割）</v>
      </c>
      <c r="M39" s="279"/>
    </row>
    <row r="40" spans="1:15" ht="18" customHeight="1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</row>
    <row r="41" spans="1:15" ht="18" customHeight="1">
      <c r="A41" s="101" t="s">
        <v>109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</row>
    <row r="42" spans="1:15" ht="18" customHeight="1">
      <c r="A42" s="280"/>
      <c r="B42" s="280"/>
      <c r="C42" s="280"/>
      <c r="D42" s="280"/>
      <c r="E42" s="280"/>
      <c r="F42" s="280"/>
      <c r="G42" s="280"/>
      <c r="H42" s="280"/>
      <c r="I42" s="280"/>
      <c r="J42" s="280"/>
      <c r="K42" s="280"/>
      <c r="L42" s="280"/>
      <c r="M42" s="280"/>
    </row>
    <row r="43" spans="1:15" ht="18" customHeight="1">
      <c r="A43" s="280"/>
      <c r="B43" s="280"/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280"/>
    </row>
    <row r="44" spans="1:15" ht="18" customHeight="1">
      <c r="A44" s="280"/>
      <c r="B44" s="280"/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</row>
    <row r="45" spans="1:15" ht="18" customHeight="1">
      <c r="A45" s="101" t="s">
        <v>110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</row>
    <row r="46" spans="1:15" ht="18" customHeight="1">
      <c r="A46" s="293" t="s">
        <v>111</v>
      </c>
      <c r="B46" s="293"/>
      <c r="C46" s="293"/>
      <c r="D46" s="293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5" ht="18" customHeight="1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5" ht="18" customHeight="1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</sheetData>
  <sheetProtection algorithmName="SHA-512" hashValue="qBC4Ai8Afs0/m+W0IF1urk1LLBwidCqCd8rYGcXe8sblwpz7aPbEd+vyfqGFuWSRwhRaD9i0KehVk+hcAjwlFA==" saltValue="9w1/JJ+f4kfVA5blZLY48A==" spinCount="100000" sheet="1" objects="1" scenarios="1"/>
  <mergeCells count="146">
    <mergeCell ref="K32:M32"/>
    <mergeCell ref="K33:M33"/>
    <mergeCell ref="G11:H11"/>
    <mergeCell ref="G12:H12"/>
    <mergeCell ref="I33:J33"/>
    <mergeCell ref="E34:F34"/>
    <mergeCell ref="G34:H34"/>
    <mergeCell ref="I34:J34"/>
    <mergeCell ref="I27:J27"/>
    <mergeCell ref="I28:J28"/>
    <mergeCell ref="I29:J29"/>
    <mergeCell ref="I30:J30"/>
    <mergeCell ref="I31:J31"/>
    <mergeCell ref="E30:F30"/>
    <mergeCell ref="E31:F31"/>
    <mergeCell ref="E32:F32"/>
    <mergeCell ref="E33:F33"/>
    <mergeCell ref="G24:H24"/>
    <mergeCell ref="G25:H25"/>
    <mergeCell ref="E13:F13"/>
    <mergeCell ref="G13:H13"/>
    <mergeCell ref="E11:F11"/>
    <mergeCell ref="E12:F12"/>
    <mergeCell ref="I12:J12"/>
    <mergeCell ref="E35:F35"/>
    <mergeCell ref="G35:H35"/>
    <mergeCell ref="G14:H14"/>
    <mergeCell ref="E14:F14"/>
    <mergeCell ref="I21:J21"/>
    <mergeCell ref="I22:J22"/>
    <mergeCell ref="G21:H21"/>
    <mergeCell ref="G22:H22"/>
    <mergeCell ref="I18:J18"/>
    <mergeCell ref="I19:J19"/>
    <mergeCell ref="I20:J20"/>
    <mergeCell ref="E23:F23"/>
    <mergeCell ref="G23:H23"/>
    <mergeCell ref="G19:H19"/>
    <mergeCell ref="G20:H20"/>
    <mergeCell ref="I32:J32"/>
    <mergeCell ref="I11:J11"/>
    <mergeCell ref="I10:J10"/>
    <mergeCell ref="I14:J14"/>
    <mergeCell ref="K27:M27"/>
    <mergeCell ref="K28:M28"/>
    <mergeCell ref="K29:M29"/>
    <mergeCell ref="K30:M30"/>
    <mergeCell ref="K31:M31"/>
    <mergeCell ref="I23:J23"/>
    <mergeCell ref="I24:J24"/>
    <mergeCell ref="K19:M19"/>
    <mergeCell ref="K20:M20"/>
    <mergeCell ref="K21:M21"/>
    <mergeCell ref="K22:M22"/>
    <mergeCell ref="K23:M23"/>
    <mergeCell ref="A3:M3"/>
    <mergeCell ref="A8:D8"/>
    <mergeCell ref="E8:F8"/>
    <mergeCell ref="G8:H8"/>
    <mergeCell ref="I8:J8"/>
    <mergeCell ref="K8:M8"/>
    <mergeCell ref="A14:D14"/>
    <mergeCell ref="K14:M14"/>
    <mergeCell ref="A9:D9"/>
    <mergeCell ref="K9:M9"/>
    <mergeCell ref="A10:D10"/>
    <mergeCell ref="K10:M10"/>
    <mergeCell ref="A11:D11"/>
    <mergeCell ref="K11:M11"/>
    <mergeCell ref="A12:D12"/>
    <mergeCell ref="K12:M12"/>
    <mergeCell ref="A13:D13"/>
    <mergeCell ref="I13:J13"/>
    <mergeCell ref="K13:M13"/>
    <mergeCell ref="G10:H10"/>
    <mergeCell ref="G9:H9"/>
    <mergeCell ref="I9:J9"/>
    <mergeCell ref="E9:F9"/>
    <mergeCell ref="E10:F10"/>
    <mergeCell ref="A17:D17"/>
    <mergeCell ref="E17:F17"/>
    <mergeCell ref="G17:H17"/>
    <mergeCell ref="I17:J17"/>
    <mergeCell ref="K17:M17"/>
    <mergeCell ref="A18:D18"/>
    <mergeCell ref="K18:M18"/>
    <mergeCell ref="A19:D19"/>
    <mergeCell ref="A20:D20"/>
    <mergeCell ref="A21:D21"/>
    <mergeCell ref="A22:D22"/>
    <mergeCell ref="B23:D23"/>
    <mergeCell ref="E18:F18"/>
    <mergeCell ref="E19:F19"/>
    <mergeCell ref="E20:F20"/>
    <mergeCell ref="E21:F21"/>
    <mergeCell ref="E22:F22"/>
    <mergeCell ref="G18:H18"/>
    <mergeCell ref="B24:D24"/>
    <mergeCell ref="K24:M24"/>
    <mergeCell ref="B25:D25"/>
    <mergeCell ref="B26:D26"/>
    <mergeCell ref="K26:M26"/>
    <mergeCell ref="E24:F24"/>
    <mergeCell ref="E25:F25"/>
    <mergeCell ref="E26:F26"/>
    <mergeCell ref="I25:J25"/>
    <mergeCell ref="I26:J26"/>
    <mergeCell ref="K25:M25"/>
    <mergeCell ref="G26:H26"/>
    <mergeCell ref="A37:B37"/>
    <mergeCell ref="K37:M37"/>
    <mergeCell ref="B27:D27"/>
    <mergeCell ref="B28:D28"/>
    <mergeCell ref="B29:D29"/>
    <mergeCell ref="B30:D30"/>
    <mergeCell ref="B31:D31"/>
    <mergeCell ref="B32:D32"/>
    <mergeCell ref="B33:D33"/>
    <mergeCell ref="B34:D34"/>
    <mergeCell ref="K34:M34"/>
    <mergeCell ref="A35:D35"/>
    <mergeCell ref="K35:M35"/>
    <mergeCell ref="E27:F27"/>
    <mergeCell ref="E28:F28"/>
    <mergeCell ref="E29:F29"/>
    <mergeCell ref="G27:H27"/>
    <mergeCell ref="G28:H28"/>
    <mergeCell ref="G29:H29"/>
    <mergeCell ref="G30:H30"/>
    <mergeCell ref="G31:H31"/>
    <mergeCell ref="G32:H32"/>
    <mergeCell ref="G33:H33"/>
    <mergeCell ref="I35:J35"/>
    <mergeCell ref="M38:M39"/>
    <mergeCell ref="A42:M44"/>
    <mergeCell ref="A38:B39"/>
    <mergeCell ref="C38:C39"/>
    <mergeCell ref="D38:D39"/>
    <mergeCell ref="E38:E39"/>
    <mergeCell ref="F38:F39"/>
    <mergeCell ref="G38:G39"/>
    <mergeCell ref="A46:D46"/>
    <mergeCell ref="H38:H39"/>
    <mergeCell ref="I38:I39"/>
    <mergeCell ref="J38:J39"/>
    <mergeCell ref="K38:K39"/>
  </mergeCells>
  <phoneticPr fontId="4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1"/>
  <sheetViews>
    <sheetView view="pageBreakPreview" topLeftCell="A9" zoomScaleNormal="100" zoomScaleSheetLayoutView="100" workbookViewId="0">
      <selection activeCell="F18" sqref="F18"/>
    </sheetView>
  </sheetViews>
  <sheetFormatPr defaultColWidth="9" defaultRowHeight="18" customHeight="1"/>
  <cols>
    <col min="1" max="1" width="3.625" style="61" customWidth="1"/>
    <col min="2" max="2" width="5.875" style="61" customWidth="1"/>
    <col min="3" max="3" width="12.625" style="61" customWidth="1"/>
    <col min="4" max="4" width="14.625" style="61" customWidth="1"/>
    <col min="5" max="5" width="26.75" style="61" bestFit="1" customWidth="1"/>
    <col min="6" max="7" width="15.125" style="61" bestFit="1" customWidth="1"/>
    <col min="8" max="10" width="12.625" style="61" customWidth="1"/>
    <col min="11" max="16384" width="9" style="61"/>
  </cols>
  <sheetData>
    <row r="1" spans="1:11" ht="17.100000000000001" customHeight="1">
      <c r="A1" s="61" t="s">
        <v>130</v>
      </c>
      <c r="F1" s="150" t="s">
        <v>266</v>
      </c>
    </row>
    <row r="2" spans="1:11" ht="17.100000000000001" customHeight="1">
      <c r="D2" s="415" t="str">
        <f>'【自動入力】収支予算（当初）'!A5</f>
        <v>事業名：</v>
      </c>
      <c r="E2" s="415"/>
      <c r="F2" s="415"/>
      <c r="G2" s="415"/>
      <c r="H2" s="415"/>
      <c r="I2" s="415"/>
      <c r="J2" s="415"/>
      <c r="K2" s="61" t="s">
        <v>252</v>
      </c>
    </row>
    <row r="3" spans="1:11" ht="17.100000000000001" customHeight="1">
      <c r="A3" s="426" t="s">
        <v>131</v>
      </c>
      <c r="B3" s="426"/>
      <c r="C3" s="426"/>
      <c r="J3" s="151" t="s">
        <v>90</v>
      </c>
    </row>
    <row r="4" spans="1:11" ht="17.100000000000001" customHeight="1">
      <c r="A4" s="152"/>
      <c r="B4" s="152"/>
      <c r="C4" s="152"/>
      <c r="J4" s="151"/>
    </row>
    <row r="5" spans="1:11" ht="17.100000000000001" customHeight="1">
      <c r="A5" s="427" t="s">
        <v>132</v>
      </c>
      <c r="B5" s="427"/>
      <c r="C5" s="427"/>
      <c r="D5" s="428" t="str">
        <f>IF('【自動入力】収支予算（変更）'!$D$14=0,"当初予算額 a","変更予算額 a")</f>
        <v>当初予算額 a</v>
      </c>
      <c r="E5" s="430" t="s">
        <v>163</v>
      </c>
      <c r="F5" s="430"/>
      <c r="G5" s="431" t="s">
        <v>240</v>
      </c>
      <c r="H5" s="409" t="s">
        <v>133</v>
      </c>
      <c r="I5" s="410"/>
      <c r="J5" s="411"/>
    </row>
    <row r="6" spans="1:11" ht="30.75" customHeight="1">
      <c r="A6" s="427"/>
      <c r="B6" s="427"/>
      <c r="C6" s="427"/>
      <c r="D6" s="429"/>
      <c r="E6" s="153" t="s">
        <v>256</v>
      </c>
      <c r="F6" s="153" t="s">
        <v>257</v>
      </c>
      <c r="G6" s="432"/>
      <c r="H6" s="412"/>
      <c r="I6" s="413"/>
      <c r="J6" s="414"/>
    </row>
    <row r="7" spans="1:11" ht="17.100000000000001" customHeight="1">
      <c r="A7" s="416" t="s">
        <v>135</v>
      </c>
      <c r="B7" s="417"/>
      <c r="C7" s="418"/>
      <c r="D7" s="154">
        <f>IF($D$5="変更予算額 a",'【自動入力】収支予算（変更）'!$D9,'【自動入力】収支予算（当初）'!$C9)</f>
        <v>0</v>
      </c>
      <c r="E7" s="155">
        <f>SUMIFS(精算収支明細!$F$4:$F$25,精算収支明細!$B$4:$B$25,実施状況報告!$A7,精算収支明細!$C$4:$C$25,"収入済")</f>
        <v>400000</v>
      </c>
      <c r="F7" s="155" cm="1">
        <f t="array" ref="F7">SUM(SUMIFS(精算収支明細!$F$4:$F$25,精算収支明細!$B$4:$B$25,実施状況報告!$A7,精算収支明細!$C$4:$C$25,{"収入予定","3か月以内に収入"}))</f>
        <v>1600000</v>
      </c>
      <c r="G7" s="155">
        <f>E7+F7-D7</f>
        <v>2000000</v>
      </c>
      <c r="H7" s="419" t="s">
        <v>96</v>
      </c>
      <c r="I7" s="420"/>
      <c r="J7" s="420"/>
    </row>
    <row r="8" spans="1:11" ht="17.100000000000001" customHeight="1">
      <c r="A8" s="421" t="s">
        <v>93</v>
      </c>
      <c r="B8" s="422"/>
      <c r="C8" s="423"/>
      <c r="D8" s="156">
        <f>IF($D$5="変更予算額 a",'【自動入力】収支予算（変更）'!$D10,'【自動入力】収支予算（当初）'!$C10)</f>
        <v>0</v>
      </c>
      <c r="E8" s="155">
        <f>SUMIFS(精算収支明細!$F$4:$F$25,精算収支明細!$B$4:$B$25,実施状況報告!$A8,精算収支明細!$C$4:$C$25,"収入済")</f>
        <v>0</v>
      </c>
      <c r="F8" s="155" cm="1">
        <f t="array" ref="F8">SUM(SUMIFS(精算収支明細!$F$4:$F$25,精算収支明細!$B$4:$B$25,実施状況報告!$A8,精算収支明細!$C$4:$C$25,{"収入予定","3か月以内に収入"}))</f>
        <v>500000</v>
      </c>
      <c r="G8" s="155">
        <f t="shared" ref="G8:G11" si="0">E8+F8-D8</f>
        <v>500000</v>
      </c>
      <c r="H8" s="424" t="s">
        <v>134</v>
      </c>
      <c r="I8" s="424"/>
      <c r="J8" s="425"/>
    </row>
    <row r="9" spans="1:11" ht="29.45" customHeight="1">
      <c r="A9" s="433" t="s">
        <v>248</v>
      </c>
      <c r="B9" s="434"/>
      <c r="C9" s="435"/>
      <c r="D9" s="156">
        <f>IF($D$5="変更予算額 a",'【自動入力】収支予算（変更）'!$D11,'【自動入力】収支予算（当初）'!$C11)</f>
        <v>0</v>
      </c>
      <c r="E9" s="155">
        <f>SUMIFS(精算収支明細!$F$4:$F$25,精算収支明細!$B$4:$B$25,実施状況報告!$A9,精算収支明細!$C$4:$C$25,"収入済")</f>
        <v>500000</v>
      </c>
      <c r="F9" s="155" cm="1">
        <f t="array" ref="F9">SUM(SUMIFS(精算収支明細!$F$4:$F$25,精算収支明細!$B$4:$B$25,実施状況報告!$A9,精算収支明細!$C$4:$C$25,{"収入予定","3か月以内に収入"}))</f>
        <v>0</v>
      </c>
      <c r="G9" s="155">
        <f t="shared" si="0"/>
        <v>500000</v>
      </c>
      <c r="H9" s="425" t="s">
        <v>134</v>
      </c>
      <c r="I9" s="436"/>
      <c r="J9" s="436"/>
    </row>
    <row r="10" spans="1:11" ht="17.100000000000001" customHeight="1">
      <c r="A10" s="433" t="s">
        <v>94</v>
      </c>
      <c r="B10" s="434"/>
      <c r="C10" s="435"/>
      <c r="D10" s="157">
        <f>IF($D$5="変更予算額 a",'【自動入力】収支予算（変更）'!$D12,'【自動入力】収支予算（当初）'!$C12)</f>
        <v>0</v>
      </c>
      <c r="E10" s="155">
        <f>SUMIFS(精算収支明細!$F$4:$F$25,精算収支明細!$B$4:$B$25,実施状況報告!$A10,精算収支明細!$C$4:$C$25,"収入済")</f>
        <v>0</v>
      </c>
      <c r="F10" s="155" cm="1">
        <f t="array" ref="F10">SUM(SUMIFS(精算収支明細!$F$4:$F$25,精算収支明細!$B$4:$B$25,実施状況報告!$A10,精算収支明細!$C$4:$C$25,{"収入予定","3か月以内に収入"}))</f>
        <v>0</v>
      </c>
      <c r="G10" s="155">
        <f t="shared" si="0"/>
        <v>0</v>
      </c>
      <c r="H10" s="442" t="s">
        <v>134</v>
      </c>
      <c r="I10" s="424"/>
      <c r="J10" s="425"/>
    </row>
    <row r="11" spans="1:11" ht="17.100000000000001" customHeight="1" thickBot="1">
      <c r="A11" s="443" t="s">
        <v>95</v>
      </c>
      <c r="B11" s="444"/>
      <c r="C11" s="445"/>
      <c r="D11" s="158">
        <f>IF($D$5="変更予算額 a",'【自動入力】収支予算（変更）'!$D13,'【自動入力】収支予算（当初）'!$C13)</f>
        <v>0</v>
      </c>
      <c r="E11" s="159">
        <f>SUMIFS(精算収支明細!$F$4:$F$25,精算収支明細!$B$4:$B$25,実施状況報告!$A11,精算収支明細!$C$4:$C$25,"収入済")</f>
        <v>0</v>
      </c>
      <c r="F11" s="159" cm="1">
        <f t="array" ref="F11">SUM(SUMIFS(精算収支明細!$F$4:$F$25,精算収支明細!$B$4:$B$25,実施状況報告!$A11,精算収支明細!$C$4:$C$25,{"収入予定","3か月以内に収入"}))</f>
        <v>0</v>
      </c>
      <c r="G11" s="159">
        <f t="shared" si="0"/>
        <v>0</v>
      </c>
      <c r="H11" s="446" t="s">
        <v>134</v>
      </c>
      <c r="I11" s="446"/>
      <c r="J11" s="447"/>
    </row>
    <row r="12" spans="1:11" ht="17.100000000000001" customHeight="1" thickTop="1">
      <c r="A12" s="448" t="s">
        <v>97</v>
      </c>
      <c r="B12" s="449"/>
      <c r="C12" s="450"/>
      <c r="D12" s="160">
        <f>+SUM(D7:D11)</f>
        <v>0</v>
      </c>
      <c r="E12" s="160">
        <f>+SUM(E7:E11)</f>
        <v>900000</v>
      </c>
      <c r="F12" s="160">
        <f>SUM(F7:F11)</f>
        <v>2100000</v>
      </c>
      <c r="G12" s="160">
        <f>SUM(G7:G11)</f>
        <v>3000000</v>
      </c>
      <c r="H12" s="420"/>
      <c r="I12" s="420"/>
      <c r="J12" s="420"/>
    </row>
    <row r="13" spans="1:11" ht="17.100000000000001" customHeight="1"/>
    <row r="14" spans="1:11" ht="17.100000000000001" customHeight="1">
      <c r="A14" s="61" t="s">
        <v>136</v>
      </c>
      <c r="J14" s="151" t="s">
        <v>90</v>
      </c>
    </row>
    <row r="15" spans="1:11" ht="17.100000000000001" customHeight="1">
      <c r="A15" s="427" t="s">
        <v>132</v>
      </c>
      <c r="B15" s="427"/>
      <c r="C15" s="427"/>
      <c r="D15" s="428" t="str">
        <f>IF('【自動入力】収支予算（変更）'!$D$36=0,"当初予算額 d","変更予算額 d")</f>
        <v>当初予算額 d</v>
      </c>
      <c r="E15" s="430" t="s">
        <v>163</v>
      </c>
      <c r="F15" s="430"/>
      <c r="G15" s="428" t="s">
        <v>241</v>
      </c>
      <c r="H15" s="429" t="s">
        <v>133</v>
      </c>
      <c r="I15" s="429"/>
      <c r="J15" s="429"/>
    </row>
    <row r="16" spans="1:11" ht="30.6" customHeight="1">
      <c r="A16" s="427"/>
      <c r="B16" s="427"/>
      <c r="C16" s="427"/>
      <c r="D16" s="429"/>
      <c r="E16" s="153" t="s">
        <v>261</v>
      </c>
      <c r="F16" s="153" t="s">
        <v>262</v>
      </c>
      <c r="G16" s="431"/>
      <c r="H16" s="429"/>
      <c r="I16" s="429"/>
      <c r="J16" s="429"/>
    </row>
    <row r="17" spans="1:10" ht="17.100000000000001" customHeight="1">
      <c r="A17" s="437" t="s">
        <v>112</v>
      </c>
      <c r="B17" s="438"/>
      <c r="C17" s="439"/>
      <c r="D17" s="161">
        <f>IF($D$15="変更予算額 d",'【自動入力】収支予算（変更）'!$D19,'【自動入力】収支予算（当初）'!$C19)</f>
        <v>0</v>
      </c>
      <c r="E17" s="155">
        <f>SUMIFS(精算収支明細!$F$28:$F$130,精算収支明細!$B$28:$B$130,実施状況報告!$A17,精算収支明細!$C$28:$C$130,"支出済")</f>
        <v>50000</v>
      </c>
      <c r="F17" s="155" cm="1">
        <f t="array" ref="F17">SUM(SUMIFS(精算収支明細!$F$28:$F$130,精算収支明細!$B$28:$B$130,実施状況報告!$A17,精算収支明細!$C$28:$C$130,{"支出予定","3か月以内に支出"}))</f>
        <v>0</v>
      </c>
      <c r="G17" s="155">
        <f>E17+F17-D17</f>
        <v>50000</v>
      </c>
      <c r="H17" s="440" t="s">
        <v>134</v>
      </c>
      <c r="I17" s="441"/>
      <c r="J17" s="441"/>
    </row>
    <row r="18" spans="1:10" ht="17.100000000000001" customHeight="1">
      <c r="A18" s="451" t="s">
        <v>114</v>
      </c>
      <c r="B18" s="452"/>
      <c r="C18" s="453"/>
      <c r="D18" s="162">
        <f>IF($D$15="変更予算額 d",'【自動入力】収支予算（変更）'!$D20,'【自動入力】収支予算（当初）'!$C20)</f>
        <v>0</v>
      </c>
      <c r="E18" s="155">
        <f>SUMIFS(精算収支明細!$F$28:$F$130,精算収支明細!$B$28:$B$130,実施状況報告!$A18,精算収支明細!$C$28:$C$130,"支出済")</f>
        <v>850000</v>
      </c>
      <c r="F18" s="155" cm="1">
        <f t="array" ref="F18">SUM(SUMIFS(精算収支明細!$F$28:$F$130,精算収支明細!$B$28:$B$130,実施状況報告!$A18,精算収支明細!$C$28:$C$130,{"支出予定","3か月以内に支出"}))</f>
        <v>1500000</v>
      </c>
      <c r="G18" s="155">
        <f>E18+F18-D18</f>
        <v>2350000</v>
      </c>
      <c r="H18" s="454" t="s">
        <v>134</v>
      </c>
      <c r="I18" s="455"/>
      <c r="J18" s="455"/>
    </row>
    <row r="19" spans="1:10" ht="17.100000000000001" customHeight="1">
      <c r="A19" s="456" t="s">
        <v>137</v>
      </c>
      <c r="B19" s="457"/>
      <c r="C19" s="458"/>
      <c r="D19" s="161">
        <f>IF($D$15="変更予算額 d",'【自動入力】収支予算（変更）'!$D21,'【自動入力】収支予算（当初）'!$C21)</f>
        <v>0</v>
      </c>
      <c r="E19" s="155">
        <f>SUMIFS(精算収支明細!$F$28:$F$130,精算収支明細!$B$28:$B$130,実施状況報告!$A19,精算収支明細!$C$28:$C$130,"支出済")</f>
        <v>0</v>
      </c>
      <c r="F19" s="155" cm="1">
        <f t="array" ref="F19">SUM(SUMIFS(精算収支明細!$F$28:$F$130,精算収支明細!$B$28:$B$130,実施状況報告!$A19,精算収支明細!$C$28:$C$130,{"支出予定","3か月以内に支出"}))</f>
        <v>0</v>
      </c>
      <c r="G19" s="155">
        <f t="shared" ref="G19:G20" si="1">E19+F19-D19</f>
        <v>0</v>
      </c>
      <c r="H19" s="440" t="s">
        <v>134</v>
      </c>
      <c r="I19" s="441"/>
      <c r="J19" s="441"/>
    </row>
    <row r="20" spans="1:10" ht="17.100000000000001" customHeight="1">
      <c r="A20" s="459" t="s">
        <v>138</v>
      </c>
      <c r="B20" s="460"/>
      <c r="C20" s="461"/>
      <c r="D20" s="162">
        <f>IF($D$15="変更予算額 d",'【自動入力】収支予算（変更）'!$D22,'【自動入力】収支予算（当初）'!$C22)</f>
        <v>0</v>
      </c>
      <c r="E20" s="155">
        <f>SUMIFS(精算収支明細!$F$28:$F$130,精算収支明細!$B$28:$B$130,実施状況報告!$A20,精算収支明細!$C$28:$C$130,"支出済")</f>
        <v>0</v>
      </c>
      <c r="F20" s="155" cm="1">
        <f t="array" ref="F20">SUM(SUMIFS(精算収支明細!$F$28:$F$130,精算収支明細!$B$28:$B$130,実施状況報告!$A20,精算収支明細!$C$28:$C$130,{"支出予定","3か月以内に支出"}))</f>
        <v>0</v>
      </c>
      <c r="G20" s="155">
        <f t="shared" si="1"/>
        <v>0</v>
      </c>
      <c r="H20" s="454" t="s">
        <v>134</v>
      </c>
      <c r="I20" s="455"/>
      <c r="J20" s="455"/>
    </row>
    <row r="21" spans="1:10" ht="17.100000000000001" customHeight="1">
      <c r="A21" s="456" t="s">
        <v>117</v>
      </c>
      <c r="B21" s="462"/>
      <c r="C21" s="463"/>
      <c r="D21" s="155">
        <f>SUM(D22:D33)</f>
        <v>0</v>
      </c>
      <c r="E21" s="163">
        <f>SUM(E22:E33)</f>
        <v>0</v>
      </c>
      <c r="F21" s="163">
        <f>SUM(F22:F33)</f>
        <v>600000</v>
      </c>
      <c r="G21" s="163">
        <f>E21+F21-D21</f>
        <v>600000</v>
      </c>
      <c r="H21" s="464"/>
      <c r="I21" s="464"/>
      <c r="J21" s="464"/>
    </row>
    <row r="22" spans="1:10" ht="17.100000000000001" customHeight="1">
      <c r="A22" s="465"/>
      <c r="B22" s="467" t="s">
        <v>118</v>
      </c>
      <c r="C22" s="468"/>
      <c r="D22" s="164">
        <f>IF($D$15="変更予算額 d",'【自動入力】収支予算（変更）'!$D24,'【自動入力】収支予算（当初）'!$C24)</f>
        <v>0</v>
      </c>
      <c r="E22" s="164">
        <f>SUMIFS(精算収支明細!$F$28:$F$130,精算収支明細!$B$28:$B$130,実施状況報告!$B22,精算収支明細!$C$28:$C$130,"支出済")</f>
        <v>0</v>
      </c>
      <c r="F22" s="164" cm="1">
        <f t="array" ref="F22">SUM(SUMIFS(精算収支明細!$F$28:$F$130,精算収支明細!$B$28:$B$130,実施状況報告!$B22,精算収支明細!$C$28:$C$130,{"支出予定","3か月以内に支出"}))</f>
        <v>0</v>
      </c>
      <c r="G22" s="164">
        <f t="shared" ref="G22:G33" si="2">E22+F22-D22</f>
        <v>0</v>
      </c>
      <c r="H22" s="469" t="s">
        <v>134</v>
      </c>
      <c r="I22" s="469"/>
      <c r="J22" s="469"/>
    </row>
    <row r="23" spans="1:10" ht="17.100000000000001" customHeight="1">
      <c r="A23" s="465"/>
      <c r="B23" s="470" t="s">
        <v>119</v>
      </c>
      <c r="C23" s="471"/>
      <c r="D23" s="165">
        <f>IF($D$15="変更予算額 d",'【自動入力】収支予算（変更）'!$D25,'【自動入力】収支予算（当初）'!$C25)</f>
        <v>0</v>
      </c>
      <c r="E23" s="165">
        <f>SUMIFS(精算収支明細!$F$28:$F$130,精算収支明細!$B$28:$B$130,実施状況報告!$B23,精算収支明細!$C$28:$C$130,"支出済")</f>
        <v>0</v>
      </c>
      <c r="F23" s="166" cm="1">
        <f t="array" ref="F23">SUM(SUMIFS(精算収支明細!$F$28:$F$130,精算収支明細!$B$28:$B$130,実施状況報告!$B23,精算収支明細!$C$28:$C$130,{"支出予定","3か月以内に支出"}))</f>
        <v>0</v>
      </c>
      <c r="G23" s="166">
        <f t="shared" si="2"/>
        <v>0</v>
      </c>
      <c r="H23" s="472" t="s">
        <v>134</v>
      </c>
      <c r="I23" s="473"/>
      <c r="J23" s="474"/>
    </row>
    <row r="24" spans="1:10" ht="17.100000000000001" customHeight="1">
      <c r="A24" s="465"/>
      <c r="B24" s="470" t="s">
        <v>139</v>
      </c>
      <c r="C24" s="471"/>
      <c r="D24" s="167">
        <f>IF($D$15="変更予算額 d",'【自動入力】収支予算（変更）'!$D26,'【自動入力】収支予算（当初）'!$C26)</f>
        <v>0</v>
      </c>
      <c r="E24" s="168">
        <f>SUMIFS(精算収支明細!$F$28:$F$130,精算収支明細!$B$28:$B$130,実施状況報告!$B24,精算収支明細!$C$28:$C$130,"支出済")</f>
        <v>0</v>
      </c>
      <c r="F24" s="168" cm="1">
        <f t="array" ref="F24">SUM(SUMIFS(精算収支明細!$F$28:$F$130,精算収支明細!$B$28:$B$130,実施状況報告!$B24,精算収支明細!$C$28:$C$130,{"支出予定","3か月以内に支出"}))</f>
        <v>0</v>
      </c>
      <c r="G24" s="168">
        <f t="shared" si="2"/>
        <v>0</v>
      </c>
      <c r="H24" s="475" t="s">
        <v>134</v>
      </c>
      <c r="I24" s="475"/>
      <c r="J24" s="475"/>
    </row>
    <row r="25" spans="1:10" ht="17.100000000000001" customHeight="1">
      <c r="A25" s="465"/>
      <c r="B25" s="470" t="s">
        <v>121</v>
      </c>
      <c r="C25" s="471"/>
      <c r="D25" s="168">
        <f>IF($D$15="変更予算額 d",'【自動入力】収支予算（変更）'!$D27,'【自動入力】収支予算（当初）'!$C27)</f>
        <v>0</v>
      </c>
      <c r="E25" s="168">
        <f>SUMIFS(精算収支明細!$F$28:$F$130,精算収支明細!$B$28:$B$130,実施状況報告!$B25,精算収支明細!$C$28:$C$130,"支出済")</f>
        <v>0</v>
      </c>
      <c r="F25" s="168" cm="1">
        <f t="array" ref="F25">SUM(SUMIFS(精算収支明細!$F$28:$F$130,精算収支明細!$B$28:$B$130,実施状況報告!$B25,精算収支明細!$C$28:$C$130,{"支出予定","3か月以内に支出"}))</f>
        <v>0</v>
      </c>
      <c r="G25" s="168">
        <f t="shared" si="2"/>
        <v>0</v>
      </c>
      <c r="H25" s="475" t="s">
        <v>134</v>
      </c>
      <c r="I25" s="475"/>
      <c r="J25" s="475"/>
    </row>
    <row r="26" spans="1:10" ht="17.100000000000001" customHeight="1">
      <c r="A26" s="465"/>
      <c r="B26" s="470" t="s">
        <v>140</v>
      </c>
      <c r="C26" s="471"/>
      <c r="D26" s="168">
        <f>IF($D$15="変更予算額 d",'【自動入力】収支予算（変更）'!$D28,'【自動入力】収支予算（当初）'!$C28)</f>
        <v>0</v>
      </c>
      <c r="E26" s="168">
        <f>SUMIFS(精算収支明細!$F$28:$F$130,精算収支明細!$B$28:$B$130,実施状況報告!$B26,精算収支明細!$C$28:$C$130,"支出済")</f>
        <v>0</v>
      </c>
      <c r="F26" s="168" cm="1">
        <f t="array" ref="F26">SUM(SUMIFS(精算収支明細!$F$28:$F$130,精算収支明細!$B$28:$B$130,実施状況報告!$B26,精算収支明細!$C$28:$C$130,{"支出予定","3か月以内に支出"}))</f>
        <v>0</v>
      </c>
      <c r="G26" s="168">
        <f t="shared" si="2"/>
        <v>0</v>
      </c>
      <c r="H26" s="475" t="s">
        <v>134</v>
      </c>
      <c r="I26" s="475"/>
      <c r="J26" s="475"/>
    </row>
    <row r="27" spans="1:10" ht="17.100000000000001" customHeight="1">
      <c r="A27" s="465"/>
      <c r="B27" s="470" t="s">
        <v>141</v>
      </c>
      <c r="C27" s="471"/>
      <c r="D27" s="168">
        <f>IF($D$15="変更予算額 d",'【自動入力】収支予算（変更）'!$D29,'【自動入力】収支予算（当初）'!$C29)</f>
        <v>0</v>
      </c>
      <c r="E27" s="168">
        <f>SUMIFS(精算収支明細!$F$28:$F$130,精算収支明細!$B$28:$B$130,実施状況報告!$B27,精算収支明細!$C$28:$C$130,"支出済")</f>
        <v>0</v>
      </c>
      <c r="F27" s="169" cm="1">
        <f t="array" ref="F27">SUM(SUMIFS(精算収支明細!$F$28:$F$130,精算収支明細!$B$28:$B$130,実施状況報告!$B27,精算収支明細!$C$28:$C$130,{"支出予定","3か月以内に支出"}))</f>
        <v>100000</v>
      </c>
      <c r="G27" s="169">
        <f t="shared" si="2"/>
        <v>100000</v>
      </c>
      <c r="H27" s="472" t="s">
        <v>134</v>
      </c>
      <c r="I27" s="473"/>
      <c r="J27" s="474"/>
    </row>
    <row r="28" spans="1:10" ht="17.100000000000001" customHeight="1">
      <c r="A28" s="465"/>
      <c r="B28" s="476" t="s">
        <v>124</v>
      </c>
      <c r="C28" s="471"/>
      <c r="D28" s="168">
        <f>IF($D$15="変更予算額 d",'【自動入力】収支予算（変更）'!$D30,'【自動入力】収支予算（当初）'!$C30)</f>
        <v>0</v>
      </c>
      <c r="E28" s="168">
        <f>SUMIFS(精算収支明細!$F$28:$F$130,精算収支明細!$B$28:$B$130,実施状況報告!$B28,精算収支明細!$C$28:$C$130,"支出済")</f>
        <v>0</v>
      </c>
      <c r="F28" s="169" cm="1">
        <f t="array" ref="F28">SUM(SUMIFS(精算収支明細!$F$28:$F$130,精算収支明細!$B$28:$B$130,実施状況報告!$B28,精算収支明細!$C$28:$C$130,{"支出予定","3か月以内に支出"}))</f>
        <v>0</v>
      </c>
      <c r="G28" s="169">
        <f t="shared" si="2"/>
        <v>0</v>
      </c>
      <c r="H28" s="472" t="s">
        <v>134</v>
      </c>
      <c r="I28" s="473"/>
      <c r="J28" s="474"/>
    </row>
    <row r="29" spans="1:10" ht="17.100000000000001" customHeight="1">
      <c r="A29" s="465"/>
      <c r="B29" s="476" t="s">
        <v>125</v>
      </c>
      <c r="C29" s="471"/>
      <c r="D29" s="168">
        <f>IF($D$15="変更予算額 d",'【自動入力】収支予算（変更）'!$D31,'【自動入力】収支予算（当初）'!$C31)</f>
        <v>0</v>
      </c>
      <c r="E29" s="168">
        <f>SUMIFS(精算収支明細!$F$28:$F$130,精算収支明細!$B$28:$B$130,実施状況報告!$B29,精算収支明細!$C$28:$C$130,"支出済")</f>
        <v>0</v>
      </c>
      <c r="F29" s="168" cm="1">
        <f t="array" ref="F29">SUM(SUMIFS(精算収支明細!$F$28:$F$130,精算収支明細!$B$28:$B$130,実施状況報告!$B29,精算収支明細!$C$28:$C$130,{"支出予定","3か月以内に支出"}))</f>
        <v>0</v>
      </c>
      <c r="G29" s="168">
        <f t="shared" si="2"/>
        <v>0</v>
      </c>
      <c r="H29" s="475" t="s">
        <v>134</v>
      </c>
      <c r="I29" s="475"/>
      <c r="J29" s="475"/>
    </row>
    <row r="30" spans="1:10" ht="17.100000000000001" customHeight="1">
      <c r="A30" s="465"/>
      <c r="B30" s="476" t="s">
        <v>126</v>
      </c>
      <c r="C30" s="471"/>
      <c r="D30" s="168">
        <f>IF($D$15="変更予算額 d",'【自動入力】収支予算（変更）'!$D32,'【自動入力】収支予算（当初）'!$C32)</f>
        <v>0</v>
      </c>
      <c r="E30" s="170">
        <f>SUMIFS(精算収支明細!$F$28:$F$130,精算収支明細!$B$28:$B$130,実施状況報告!$B30,精算収支明細!$C$28:$C$130,"支出済")</f>
        <v>0</v>
      </c>
      <c r="F30" s="171" cm="1">
        <f t="array" ref="F30">SUM(SUMIFS(精算収支明細!$F$28:$F$130,精算収支明細!$B$28:$B$130,実施状況報告!$B30,精算収支明細!$C$28:$C$130,{"支出予定","3か月以内に支出"}))</f>
        <v>0</v>
      </c>
      <c r="G30" s="171">
        <f t="shared" si="2"/>
        <v>0</v>
      </c>
      <c r="H30" s="472" t="s">
        <v>134</v>
      </c>
      <c r="I30" s="473"/>
      <c r="J30" s="474"/>
    </row>
    <row r="31" spans="1:10" ht="17.100000000000001" customHeight="1">
      <c r="A31" s="465"/>
      <c r="B31" s="476" t="s">
        <v>127</v>
      </c>
      <c r="C31" s="471"/>
      <c r="D31" s="168">
        <f>IF($D$15="変更予算額 d",'【自動入力】収支予算（変更）'!$D33,'【自動入力】収支予算（当初）'!$C33)</f>
        <v>0</v>
      </c>
      <c r="E31" s="170">
        <f>SUMIFS(精算収支明細!$F$28:$F$130,精算収支明細!$B$28:$B$130,実施状況報告!$B31,精算収支明細!$C$28:$C$130,"支出済")</f>
        <v>0</v>
      </c>
      <c r="F31" s="171" cm="1">
        <f t="array" ref="F31">SUM(SUMIFS(精算収支明細!$F$28:$F$130,精算収支明細!$B$28:$B$130,実施状況報告!$B31,精算収支明細!$C$28:$C$130,{"支出予定","3か月以内に支出"}))</f>
        <v>0</v>
      </c>
      <c r="G31" s="171">
        <f t="shared" si="2"/>
        <v>0</v>
      </c>
      <c r="H31" s="472" t="s">
        <v>134</v>
      </c>
      <c r="I31" s="473"/>
      <c r="J31" s="474"/>
    </row>
    <row r="32" spans="1:10" ht="17.100000000000001" customHeight="1">
      <c r="A32" s="465"/>
      <c r="B32" s="476" t="s">
        <v>128</v>
      </c>
      <c r="C32" s="471"/>
      <c r="D32" s="168">
        <f>IF($D$15="変更予算額 d",'【自動入力】収支予算（変更）'!$D34,'【自動入力】収支予算（当初）'!$C34)</f>
        <v>0</v>
      </c>
      <c r="E32" s="170">
        <f>SUMIFS(精算収支明細!$F$28:$F$130,精算収支明細!$B$28:$B$130,実施状況報告!$B32,精算収支明細!$C$28:$C$130,"支出済")</f>
        <v>0</v>
      </c>
      <c r="F32" s="171" cm="1">
        <f t="array" ref="F32">SUM(SUMIFS(精算収支明細!$F$28:$F$130,精算収支明細!$B$28:$B$130,実施状況報告!$B32,精算収支明細!$C$28:$C$130,{"支出予定","3か月以内に支出"}))</f>
        <v>0</v>
      </c>
      <c r="G32" s="171">
        <f t="shared" si="2"/>
        <v>0</v>
      </c>
      <c r="H32" s="472" t="s">
        <v>134</v>
      </c>
      <c r="I32" s="473"/>
      <c r="J32" s="474"/>
    </row>
    <row r="33" spans="1:10" ht="17.100000000000001" customHeight="1" thickBot="1">
      <c r="A33" s="466"/>
      <c r="B33" s="477" t="s">
        <v>129</v>
      </c>
      <c r="C33" s="478"/>
      <c r="D33" s="172">
        <f>IF($D$15="変更予算額 d",'【自動入力】収支予算（変更）'!$D35,'【自動入力】収支予算（当初）'!$C35)</f>
        <v>0</v>
      </c>
      <c r="E33" s="173">
        <f>SUMIFS(精算収支明細!$F$28:$F$130,精算収支明細!$B$28:$B$130,実施状況報告!$B33,精算収支明細!$C$28:$C$130,"支出済")</f>
        <v>0</v>
      </c>
      <c r="F33" s="173" cm="1">
        <f t="array" ref="F33">SUM(SUMIFS(精算収支明細!$F$28:$F$130,精算収支明細!$B$28:$B$130,実施状況報告!$B33,精算収支明細!$C$28:$C$130,{"支出予定","3か月以内に支出"}))</f>
        <v>500000</v>
      </c>
      <c r="G33" s="173">
        <f t="shared" si="2"/>
        <v>500000</v>
      </c>
      <c r="H33" s="479" t="s">
        <v>134</v>
      </c>
      <c r="I33" s="480"/>
      <c r="J33" s="481"/>
    </row>
    <row r="34" spans="1:10" ht="17.100000000000001" customHeight="1" thickTop="1" thickBot="1">
      <c r="A34" s="482" t="s">
        <v>142</v>
      </c>
      <c r="B34" s="483"/>
      <c r="C34" s="484"/>
      <c r="D34" s="174"/>
      <c r="E34" s="174"/>
      <c r="F34" s="174"/>
      <c r="G34" s="174">
        <f>D34-E34-F34</f>
        <v>0</v>
      </c>
      <c r="H34" s="485"/>
      <c r="I34" s="486"/>
      <c r="J34" s="487"/>
    </row>
    <row r="35" spans="1:10" ht="17.100000000000001" customHeight="1" thickTop="1">
      <c r="A35" s="492" t="s">
        <v>97</v>
      </c>
      <c r="B35" s="493"/>
      <c r="C35" s="494"/>
      <c r="D35" s="160">
        <f>SUM(D17:D21)+D34</f>
        <v>0</v>
      </c>
      <c r="E35" s="160">
        <f>SUM(E17:E21)+E34</f>
        <v>900000</v>
      </c>
      <c r="F35" s="175">
        <f>SUM(F17:F21)+F34</f>
        <v>2100000</v>
      </c>
      <c r="G35" s="160">
        <f>SUM(G17:G21)+G34</f>
        <v>3000000</v>
      </c>
      <c r="H35" s="495"/>
      <c r="I35" s="495"/>
      <c r="J35" s="495"/>
    </row>
    <row r="36" spans="1:10" ht="17.100000000000001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</row>
    <row r="37" spans="1:10" ht="17.100000000000001" customHeight="1">
      <c r="A37" s="102" t="s">
        <v>143</v>
      </c>
      <c r="B37" s="102"/>
      <c r="C37" s="102"/>
      <c r="D37" s="102"/>
      <c r="E37" s="102"/>
      <c r="F37" s="102"/>
      <c r="G37" s="102"/>
      <c r="H37" s="102"/>
      <c r="I37" s="102"/>
      <c r="J37" s="102"/>
    </row>
    <row r="38" spans="1:10" ht="17.100000000000001" customHeight="1">
      <c r="A38" s="102"/>
      <c r="B38" s="102" t="s">
        <v>144</v>
      </c>
      <c r="C38" s="102"/>
      <c r="D38" s="102"/>
      <c r="E38" s="102"/>
      <c r="F38" s="102"/>
      <c r="G38" s="102"/>
      <c r="H38" s="102"/>
      <c r="I38" s="102"/>
      <c r="J38" s="102"/>
    </row>
    <row r="39" spans="1:10" ht="17.100000000000001" customHeight="1">
      <c r="A39" s="102"/>
      <c r="B39" s="102" t="s">
        <v>145</v>
      </c>
      <c r="C39" s="102"/>
      <c r="D39" s="102"/>
      <c r="E39" s="102"/>
      <c r="F39" s="102"/>
      <c r="G39" s="102"/>
      <c r="H39" s="102"/>
      <c r="I39" s="102"/>
      <c r="J39" s="102"/>
    </row>
    <row r="40" spans="1:10" ht="17.100000000000001" customHeight="1">
      <c r="A40" s="102"/>
      <c r="B40" s="104" t="s">
        <v>146</v>
      </c>
      <c r="C40" s="105"/>
      <c r="D40" s="106"/>
      <c r="E40" s="102"/>
      <c r="F40" s="102"/>
      <c r="G40" s="102"/>
      <c r="H40" s="102"/>
      <c r="I40" s="102"/>
      <c r="J40" s="102"/>
    </row>
    <row r="41" spans="1:10" ht="17.100000000000001" customHeight="1">
      <c r="A41" s="102"/>
      <c r="B41" s="102" t="s">
        <v>147</v>
      </c>
      <c r="C41" s="102"/>
      <c r="D41" s="102"/>
      <c r="E41" s="102"/>
      <c r="F41" s="102"/>
      <c r="G41" s="102"/>
      <c r="H41" s="102"/>
      <c r="I41" s="102"/>
      <c r="J41" s="102"/>
    </row>
    <row r="42" spans="1:10" ht="17.100000000000001" customHeight="1">
      <c r="A42" s="102"/>
      <c r="B42" s="104" t="s">
        <v>146</v>
      </c>
      <c r="C42" s="105"/>
      <c r="D42" s="102"/>
      <c r="E42" s="107" t="s">
        <v>148</v>
      </c>
      <c r="F42" s="107"/>
      <c r="G42" s="107"/>
      <c r="H42" s="105"/>
      <c r="I42" s="106" t="s">
        <v>149</v>
      </c>
      <c r="J42" s="105"/>
    </row>
    <row r="43" spans="1:10" ht="17.100000000000001" customHeight="1">
      <c r="A43" s="102"/>
      <c r="B43" s="102" t="s">
        <v>150</v>
      </c>
      <c r="C43" s="102"/>
      <c r="D43" s="102"/>
      <c r="E43" s="102"/>
      <c r="F43" s="102"/>
      <c r="G43" s="102"/>
      <c r="H43" s="102"/>
      <c r="I43" s="102"/>
      <c r="J43" s="102"/>
    </row>
    <row r="44" spans="1:10" ht="33.950000000000003" customHeight="1">
      <c r="A44" s="102"/>
      <c r="B44" s="104" t="s">
        <v>151</v>
      </c>
      <c r="C44" s="489"/>
      <c r="D44" s="489"/>
      <c r="E44" s="489"/>
      <c r="F44" s="489"/>
      <c r="G44" s="489"/>
      <c r="H44" s="489"/>
      <c r="I44" s="489"/>
      <c r="J44" s="489"/>
    </row>
    <row r="45" spans="1:10" ht="17.100000000000001" customHeight="1">
      <c r="A45" s="102"/>
      <c r="B45" s="102" t="s">
        <v>270</v>
      </c>
      <c r="C45" s="102"/>
      <c r="D45" s="102"/>
      <c r="E45" s="102"/>
      <c r="F45" s="102"/>
      <c r="G45" s="102"/>
      <c r="H45" s="102"/>
      <c r="I45" s="102"/>
      <c r="J45" s="102"/>
    </row>
    <row r="46" spans="1:10" ht="17.100000000000001" customHeight="1">
      <c r="A46" s="102"/>
      <c r="B46" s="104" t="s">
        <v>146</v>
      </c>
      <c r="C46" s="105"/>
      <c r="D46" s="102"/>
      <c r="E46" s="107" t="s">
        <v>152</v>
      </c>
      <c r="F46" s="107"/>
      <c r="G46" s="107"/>
      <c r="H46" s="108"/>
      <c r="I46" s="102" t="s">
        <v>153</v>
      </c>
      <c r="J46" s="102"/>
    </row>
    <row r="47" spans="1:10" ht="17.100000000000001" customHeight="1">
      <c r="A47" s="102"/>
      <c r="B47" s="102" t="s">
        <v>154</v>
      </c>
      <c r="C47" s="102"/>
      <c r="D47" s="102"/>
      <c r="E47" s="102"/>
      <c r="F47" s="102"/>
      <c r="G47" s="102"/>
      <c r="H47" s="102"/>
      <c r="I47" s="102"/>
      <c r="J47" s="102"/>
    </row>
    <row r="48" spans="1:10" ht="17.100000000000001" customHeight="1">
      <c r="A48" s="102"/>
      <c r="B48" s="102" t="s">
        <v>271</v>
      </c>
      <c r="C48" s="102"/>
      <c r="D48" s="102"/>
      <c r="E48" s="102"/>
      <c r="F48" s="102"/>
      <c r="G48" s="102"/>
      <c r="H48" s="102"/>
      <c r="I48" s="102"/>
      <c r="J48" s="102"/>
    </row>
    <row r="49" spans="1:10" ht="33.6" customHeight="1">
      <c r="A49" s="102"/>
      <c r="B49" s="104" t="s">
        <v>151</v>
      </c>
      <c r="C49" s="489"/>
      <c r="D49" s="489"/>
      <c r="E49" s="489"/>
      <c r="F49" s="489"/>
      <c r="G49" s="489"/>
      <c r="H49" s="489"/>
      <c r="I49" s="489"/>
      <c r="J49" s="489"/>
    </row>
    <row r="50" spans="1:10" ht="17.100000000000001" customHeight="1">
      <c r="A50" s="102"/>
      <c r="B50" s="102" t="s">
        <v>155</v>
      </c>
      <c r="C50" s="102"/>
      <c r="D50" s="102"/>
      <c r="E50" s="102"/>
      <c r="F50" s="102"/>
      <c r="G50" s="102"/>
      <c r="H50" s="102"/>
      <c r="I50" s="102"/>
      <c r="J50" s="102"/>
    </row>
    <row r="51" spans="1:10" ht="13.5">
      <c r="A51" s="102"/>
      <c r="B51" s="496" t="s">
        <v>156</v>
      </c>
      <c r="C51" s="496"/>
      <c r="D51" s="496"/>
      <c r="E51" s="496"/>
      <c r="F51" s="496"/>
      <c r="G51" s="496"/>
      <c r="H51" s="496"/>
      <c r="I51" s="496"/>
      <c r="J51" s="496"/>
    </row>
    <row r="52" spans="1:10" ht="40.5" customHeight="1">
      <c r="A52" s="102"/>
      <c r="B52" s="104" t="s">
        <v>151</v>
      </c>
      <c r="C52" s="489"/>
      <c r="D52" s="489"/>
      <c r="E52" s="489"/>
      <c r="F52" s="489"/>
      <c r="G52" s="489"/>
      <c r="H52" s="489"/>
      <c r="I52" s="489"/>
      <c r="J52" s="489"/>
    </row>
    <row r="53" spans="1:10" ht="35.1" customHeight="1">
      <c r="A53" s="102"/>
      <c r="B53" s="488" t="s">
        <v>157</v>
      </c>
      <c r="C53" s="488"/>
      <c r="D53" s="488"/>
      <c r="E53" s="488"/>
      <c r="F53" s="488"/>
      <c r="G53" s="488"/>
      <c r="H53" s="488"/>
      <c r="I53" s="488"/>
      <c r="J53" s="488"/>
    </row>
    <row r="54" spans="1:10" ht="17.100000000000001" customHeight="1">
      <c r="A54" s="102"/>
      <c r="B54" s="104" t="s">
        <v>146</v>
      </c>
      <c r="C54" s="105"/>
      <c r="D54" s="102"/>
      <c r="E54" s="109" t="s">
        <v>158</v>
      </c>
      <c r="F54" s="109"/>
      <c r="G54" s="109"/>
      <c r="H54" s="110"/>
      <c r="I54" s="102"/>
      <c r="J54" s="102"/>
    </row>
    <row r="55" spans="1:10" ht="17.100000000000001" customHeight="1">
      <c r="A55" s="102"/>
      <c r="B55" s="102" t="s">
        <v>159</v>
      </c>
      <c r="C55" s="102"/>
      <c r="D55" s="102"/>
      <c r="E55" s="102"/>
      <c r="F55" s="102"/>
      <c r="G55" s="102"/>
      <c r="H55" s="102"/>
      <c r="I55" s="102"/>
      <c r="J55" s="102"/>
    </row>
    <row r="56" spans="1:10" ht="42" customHeight="1">
      <c r="A56" s="102"/>
      <c r="B56" s="104" t="s">
        <v>151</v>
      </c>
      <c r="C56" s="489"/>
      <c r="D56" s="489"/>
      <c r="E56" s="489"/>
      <c r="F56" s="489"/>
      <c r="G56" s="489"/>
      <c r="H56" s="489"/>
      <c r="I56" s="489"/>
      <c r="J56" s="489"/>
    </row>
    <row r="57" spans="1:10" ht="17.100000000000001" customHeight="1">
      <c r="A57" s="102"/>
      <c r="B57" s="104"/>
      <c r="C57" s="103"/>
      <c r="D57" s="103"/>
      <c r="E57" s="103"/>
      <c r="F57" s="103"/>
      <c r="G57" s="103"/>
      <c r="H57" s="103"/>
      <c r="I57" s="103"/>
      <c r="J57" s="103"/>
    </row>
    <row r="58" spans="1:10" ht="17.100000000000001" customHeight="1">
      <c r="A58" s="102" t="s">
        <v>243</v>
      </c>
      <c r="B58" s="102"/>
      <c r="C58" s="102"/>
      <c r="D58" s="102"/>
      <c r="E58" s="102"/>
      <c r="F58" s="102"/>
      <c r="G58" s="102"/>
      <c r="H58" s="102"/>
      <c r="I58" s="102"/>
      <c r="J58" s="102"/>
    </row>
    <row r="59" spans="1:10" ht="17.100000000000001" customHeight="1">
      <c r="A59" s="102"/>
      <c r="B59" s="102" t="s">
        <v>160</v>
      </c>
      <c r="C59" s="102"/>
      <c r="D59" s="102"/>
      <c r="E59" s="102"/>
      <c r="F59" s="102"/>
      <c r="G59" s="102"/>
      <c r="H59" s="102"/>
      <c r="I59" s="102"/>
      <c r="J59" s="102"/>
    </row>
    <row r="60" spans="1:10" ht="17.100000000000001" customHeight="1">
      <c r="A60" s="102"/>
      <c r="B60" s="111" t="s">
        <v>161</v>
      </c>
      <c r="C60" s="102"/>
      <c r="D60" s="102"/>
      <c r="E60" s="102"/>
      <c r="F60" s="102"/>
      <c r="G60" s="102"/>
      <c r="H60" s="102"/>
      <c r="I60" s="102"/>
      <c r="J60" s="102"/>
    </row>
    <row r="61" spans="1:10" ht="17.100000000000001" customHeight="1">
      <c r="A61" s="102"/>
      <c r="B61" s="104" t="s">
        <v>146</v>
      </c>
      <c r="C61" s="105"/>
      <c r="D61" s="102"/>
      <c r="E61" s="102"/>
      <c r="F61" s="102"/>
      <c r="G61" s="102"/>
      <c r="H61" s="102"/>
      <c r="I61" s="102"/>
      <c r="J61" s="102"/>
    </row>
    <row r="62" spans="1:10" ht="33.950000000000003" customHeight="1">
      <c r="A62" s="102"/>
      <c r="B62" s="490" t="s">
        <v>162</v>
      </c>
      <c r="C62" s="490"/>
      <c r="D62" s="491"/>
      <c r="E62" s="491"/>
      <c r="F62" s="491"/>
      <c r="G62" s="491"/>
      <c r="H62" s="491"/>
      <c r="I62" s="491"/>
      <c r="J62" s="491"/>
    </row>
    <row r="63" spans="1:10" ht="17.100000000000001" customHeight="1"/>
    <row r="64" spans="1:10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</sheetData>
  <sheetProtection algorithmName="SHA-512" hashValue="b7KOdohYscbiuiv54Ae9KcvHoGv2JR62ksfYVowF+yT+HceRFaS1z3LB5nfYEww7Ap+KCXF9+/ll0lmOHZC9Cg==" saltValue="iuYz6+bfrE4P3ttEd50gXg==" spinCount="100000" sheet="1"/>
  <mergeCells count="71">
    <mergeCell ref="A34:C34"/>
    <mergeCell ref="H34:J34"/>
    <mergeCell ref="B53:J53"/>
    <mergeCell ref="C56:J56"/>
    <mergeCell ref="B62:C62"/>
    <mergeCell ref="D62:J62"/>
    <mergeCell ref="A35:C35"/>
    <mergeCell ref="H35:J35"/>
    <mergeCell ref="C44:J44"/>
    <mergeCell ref="C49:J49"/>
    <mergeCell ref="B51:J51"/>
    <mergeCell ref="C52:J52"/>
    <mergeCell ref="B31:C31"/>
    <mergeCell ref="H31:J31"/>
    <mergeCell ref="B32:C32"/>
    <mergeCell ref="H32:J32"/>
    <mergeCell ref="B33:C33"/>
    <mergeCell ref="H33:J33"/>
    <mergeCell ref="H29:J29"/>
    <mergeCell ref="B30:C30"/>
    <mergeCell ref="H30:J30"/>
    <mergeCell ref="B28:C28"/>
    <mergeCell ref="H28:J28"/>
    <mergeCell ref="A21:C21"/>
    <mergeCell ref="H21:J21"/>
    <mergeCell ref="A22:A33"/>
    <mergeCell ref="B22:C22"/>
    <mergeCell ref="H22:J22"/>
    <mergeCell ref="B23:C23"/>
    <mergeCell ref="H23:J23"/>
    <mergeCell ref="B24:C24"/>
    <mergeCell ref="H24:J24"/>
    <mergeCell ref="B25:C25"/>
    <mergeCell ref="H25:J25"/>
    <mergeCell ref="B26:C26"/>
    <mergeCell ref="H26:J26"/>
    <mergeCell ref="B27:C27"/>
    <mergeCell ref="H27:J27"/>
    <mergeCell ref="B29:C29"/>
    <mergeCell ref="A18:C18"/>
    <mergeCell ref="H18:J18"/>
    <mergeCell ref="A19:C19"/>
    <mergeCell ref="H19:J19"/>
    <mergeCell ref="A20:C20"/>
    <mergeCell ref="H20:J20"/>
    <mergeCell ref="A9:C9"/>
    <mergeCell ref="H9:J9"/>
    <mergeCell ref="A17:C17"/>
    <mergeCell ref="H17:J17"/>
    <mergeCell ref="A10:C10"/>
    <mergeCell ref="H10:J10"/>
    <mergeCell ref="A11:C11"/>
    <mergeCell ref="H11:J11"/>
    <mergeCell ref="A12:C12"/>
    <mergeCell ref="H12:J12"/>
    <mergeCell ref="A15:C16"/>
    <mergeCell ref="D15:D16"/>
    <mergeCell ref="E15:F15"/>
    <mergeCell ref="G15:G16"/>
    <mergeCell ref="H15:J16"/>
    <mergeCell ref="H5:J6"/>
    <mergeCell ref="D2:J2"/>
    <mergeCell ref="A7:C7"/>
    <mergeCell ref="H7:J7"/>
    <mergeCell ref="A8:C8"/>
    <mergeCell ref="H8:J8"/>
    <mergeCell ref="A3:C3"/>
    <mergeCell ref="A5:C6"/>
    <mergeCell ref="D5:D6"/>
    <mergeCell ref="E5:F5"/>
    <mergeCell ref="G5:G6"/>
  </mergeCells>
  <phoneticPr fontId="4"/>
  <dataValidations count="4">
    <dataValidation type="list" allowBlank="1" showInputMessage="1" showErrorMessage="1" sqref="H54" xr:uid="{00000000-0002-0000-0800-000000000000}">
      <formula1>"10月,11月,12月,1月"</formula1>
    </dataValidation>
    <dataValidation type="list" allowBlank="1" showInputMessage="1" showErrorMessage="1" sqref="H42 J42" xr:uid="{00000000-0002-0000-0800-000001000000}">
      <formula1>"報償費,委託料,工事請負費,備品購入,諸経費"</formula1>
    </dataValidation>
    <dataValidation type="list" allowBlank="1" showInputMessage="1" showErrorMessage="1" sqref="C40 C42 C54 C46" xr:uid="{00000000-0002-0000-0800-000002000000}">
      <formula1>"有,無"</formula1>
    </dataValidation>
    <dataValidation type="list" allowBlank="1" showInputMessage="1" showErrorMessage="1" sqref="C61" xr:uid="{00000000-0002-0000-0800-000003000000}">
      <formula1>"対象外,10月上旬,10月中旬,10月下旬,11月上旬,11月中旬,11月下旬,12月上旬,12月中旬,12月下旬,"</formula1>
    </dataValidation>
  </dataValidation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8"/>
  <sheetViews>
    <sheetView view="pageBreakPreview" topLeftCell="A4" zoomScaleNormal="100" zoomScaleSheetLayoutView="100" workbookViewId="0">
      <selection activeCell="D19" sqref="D19"/>
    </sheetView>
  </sheetViews>
  <sheetFormatPr defaultColWidth="9" defaultRowHeight="13.5"/>
  <cols>
    <col min="1" max="1" width="5.875" style="2" customWidth="1"/>
    <col min="2" max="2" width="18.875" style="2" customWidth="1"/>
    <col min="3" max="6" width="15.875" style="2" customWidth="1"/>
    <col min="7" max="7" width="27.125" style="2" customWidth="1"/>
    <col min="8" max="16384" width="9" style="2"/>
  </cols>
  <sheetData>
    <row r="1" spans="1:10">
      <c r="A1" s="2" t="s">
        <v>1</v>
      </c>
      <c r="D1" s="127" t="s">
        <v>267</v>
      </c>
      <c r="E1" s="127"/>
      <c r="F1" s="127"/>
      <c r="G1" s="128"/>
    </row>
    <row r="2" spans="1:10" ht="24.95" customHeight="1">
      <c r="D2" s="127" t="s">
        <v>242</v>
      </c>
      <c r="E2" s="127"/>
      <c r="F2" s="127"/>
      <c r="G2" s="127"/>
    </row>
    <row r="3" spans="1:10" ht="28.5">
      <c r="A3" s="248" t="s">
        <v>25</v>
      </c>
      <c r="B3" s="248"/>
      <c r="C3" s="248"/>
      <c r="D3" s="248"/>
      <c r="E3" s="248"/>
      <c r="F3" s="248"/>
      <c r="G3" s="248"/>
      <c r="H3" s="4" t="s">
        <v>252</v>
      </c>
      <c r="I3" s="3"/>
      <c r="J3" s="3"/>
    </row>
    <row r="4" spans="1:10" ht="24.95" customHeight="1"/>
    <row r="5" spans="1:10" ht="24.95" customHeight="1">
      <c r="A5" s="249" t="str">
        <f>'【自動入力】収支予算（当初）'!A5</f>
        <v>事業名：</v>
      </c>
      <c r="B5" s="249"/>
      <c r="C5" s="249"/>
      <c r="D5" s="249"/>
      <c r="E5" s="129"/>
      <c r="F5" s="249" t="str">
        <f>'【自動入力】収支予算（当初）'!D5</f>
        <v>団体名：</v>
      </c>
      <c r="G5" s="249"/>
    </row>
    <row r="7" spans="1:10" ht="24.95" customHeight="1">
      <c r="A7" s="2" t="s">
        <v>6</v>
      </c>
      <c r="G7" s="130" t="s">
        <v>16</v>
      </c>
    </row>
    <row r="8" spans="1:10" ht="25.5">
      <c r="A8" s="236" t="s">
        <v>2</v>
      </c>
      <c r="B8" s="240"/>
      <c r="C8" s="131" t="s">
        <v>247</v>
      </c>
      <c r="D8" s="131" t="s">
        <v>246</v>
      </c>
      <c r="E8" s="131" t="s">
        <v>27</v>
      </c>
      <c r="F8" s="241" t="s">
        <v>18</v>
      </c>
      <c r="G8" s="236"/>
    </row>
    <row r="9" spans="1:10" ht="24.95" customHeight="1">
      <c r="A9" s="243" t="s">
        <v>176</v>
      </c>
      <c r="B9" s="230"/>
      <c r="C9" s="88">
        <f>'【自動入力】収支予算（当初）'!C9</f>
        <v>0</v>
      </c>
      <c r="D9" s="88">
        <f>SUMIF('【変更時のみ入力】変更予算収支明細 '!$B$4:$B$25,$A9,'【変更時のみ入力】変更予算収支明細 '!$E$4:$E$25)</f>
        <v>0</v>
      </c>
      <c r="E9" s="89">
        <f>+D9-C9</f>
        <v>0</v>
      </c>
      <c r="F9" s="241" t="s">
        <v>71</v>
      </c>
      <c r="G9" s="236"/>
    </row>
    <row r="10" spans="1:10" ht="24.95" customHeight="1">
      <c r="A10" s="243" t="s">
        <v>19</v>
      </c>
      <c r="B10" s="230"/>
      <c r="C10" s="88">
        <f>'【自動入力】収支予算（当初）'!C10</f>
        <v>0</v>
      </c>
      <c r="D10" s="88">
        <f>SUMIF('【変更時のみ入力】変更予算収支明細 '!$B$4:$B$25,$A10,'【変更時のみ入力】変更予算収支明細 '!$E$4:$E$25)</f>
        <v>0</v>
      </c>
      <c r="E10" s="89">
        <f>+D10-C10</f>
        <v>0</v>
      </c>
      <c r="F10" s="497" t="s">
        <v>276</v>
      </c>
      <c r="G10" s="239"/>
    </row>
    <row r="11" spans="1:10" ht="24.95" customHeight="1">
      <c r="A11" s="243" t="s">
        <v>3</v>
      </c>
      <c r="B11" s="230"/>
      <c r="C11" s="88">
        <f>'【自動入力】収支予算（当初）'!C11</f>
        <v>0</v>
      </c>
      <c r="D11" s="88">
        <f>SUMIF('【変更時のみ入力】変更予算収支明細 '!$B$4:$B$25,$A11,'【変更時のみ入力】変更予算収支明細 '!$E$4:$E$25)</f>
        <v>0</v>
      </c>
      <c r="E11" s="89">
        <f>+D11-C11</f>
        <v>0</v>
      </c>
      <c r="F11" s="497" t="s">
        <v>77</v>
      </c>
      <c r="G11" s="239"/>
    </row>
    <row r="12" spans="1:10" ht="24.95" customHeight="1">
      <c r="A12" s="243" t="s">
        <v>15</v>
      </c>
      <c r="B12" s="230"/>
      <c r="C12" s="88">
        <f>'【自動入力】収支予算（当初）'!C12</f>
        <v>0</v>
      </c>
      <c r="D12" s="88">
        <f>SUMIF('【変更時のみ入力】変更予算収支明細 '!$B$4:$B$25,$A12,'【変更時のみ入力】変更予算収支明細 '!$E$4:$E$25)</f>
        <v>0</v>
      </c>
      <c r="E12" s="89">
        <f>+D12-C12</f>
        <v>0</v>
      </c>
      <c r="F12" s="498" t="s">
        <v>77</v>
      </c>
      <c r="G12" s="241"/>
    </row>
    <row r="13" spans="1:10" ht="24.95" customHeight="1">
      <c r="A13" s="243" t="s">
        <v>4</v>
      </c>
      <c r="B13" s="230"/>
      <c r="C13" s="88">
        <f>'【自動入力】収支予算（当初）'!C13</f>
        <v>0</v>
      </c>
      <c r="D13" s="88">
        <f>SUMIF('【変更時のみ入力】変更予算収支明細 '!$B$4:$B$25,$A13,'【変更時のみ入力】変更予算収支明細 '!$E$4:$E$25)</f>
        <v>0</v>
      </c>
      <c r="E13" s="89">
        <f>+D13-C13</f>
        <v>0</v>
      </c>
      <c r="F13" s="497" t="s">
        <v>77</v>
      </c>
      <c r="G13" s="239"/>
    </row>
    <row r="14" spans="1:10" ht="24.95" customHeight="1">
      <c r="A14" s="244" t="s">
        <v>5</v>
      </c>
      <c r="B14" s="502"/>
      <c r="C14" s="90">
        <f>SUM(C9:C13)</f>
        <v>0</v>
      </c>
      <c r="D14" s="90">
        <f>SUM(D9:D13)</f>
        <v>0</v>
      </c>
      <c r="E14" s="90">
        <f>+E36</f>
        <v>0</v>
      </c>
      <c r="F14" s="503"/>
      <c r="G14" s="238"/>
    </row>
    <row r="15" spans="1:10" ht="24.95" customHeight="1">
      <c r="B15" s="132"/>
    </row>
    <row r="16" spans="1:10" ht="24.95" customHeight="1">
      <c r="B16" s="133"/>
      <c r="C16" s="134"/>
      <c r="D16" s="134"/>
      <c r="E16" s="134"/>
      <c r="F16" s="134"/>
    </row>
    <row r="17" spans="1:7" ht="24.95" customHeight="1">
      <c r="A17" s="2" t="s">
        <v>7</v>
      </c>
      <c r="G17" s="130" t="s">
        <v>16</v>
      </c>
    </row>
    <row r="18" spans="1:7" ht="30" customHeight="1">
      <c r="A18" s="135" t="s">
        <v>8</v>
      </c>
      <c r="B18" s="136" t="s">
        <v>9</v>
      </c>
      <c r="C18" s="131" t="s">
        <v>247</v>
      </c>
      <c r="D18" s="131" t="s">
        <v>246</v>
      </c>
      <c r="E18" s="137" t="s">
        <v>27</v>
      </c>
      <c r="F18" s="240" t="s">
        <v>17</v>
      </c>
      <c r="G18" s="241"/>
    </row>
    <row r="19" spans="1:7" ht="28.35" customHeight="1">
      <c r="A19" s="245" t="s">
        <v>10</v>
      </c>
      <c r="B19" s="245"/>
      <c r="C19" s="89">
        <f>'【自動入力】収支予算（当初）'!C19</f>
        <v>0</v>
      </c>
      <c r="D19" s="89">
        <f>SUMIF('【変更時のみ入力】変更予算収支明細 '!$B$27:$B$129,$A19,'【変更時のみ入力】変更予算収支明細 '!$E$27:$E$129)</f>
        <v>0</v>
      </c>
      <c r="E19" s="89">
        <f>+D19-C19</f>
        <v>0</v>
      </c>
      <c r="F19" s="239" t="s">
        <v>276</v>
      </c>
      <c r="G19" s="239"/>
    </row>
    <row r="20" spans="1:7" ht="28.35" customHeight="1">
      <c r="A20" s="243" t="s">
        <v>11</v>
      </c>
      <c r="B20" s="243"/>
      <c r="C20" s="89">
        <f>'【自動入力】収支予算（当初）'!C20</f>
        <v>0</v>
      </c>
      <c r="D20" s="89">
        <f>SUMIF('【変更時のみ入力】変更予算収支明細 '!$B$27:$B$129,$A20,'【変更時のみ入力】変更予算収支明細 '!$E$27:$E$129)</f>
        <v>0</v>
      </c>
      <c r="E20" s="89">
        <f>+D20-C20</f>
        <v>0</v>
      </c>
      <c r="F20" s="239" t="s">
        <v>77</v>
      </c>
      <c r="G20" s="239"/>
    </row>
    <row r="21" spans="1:7" ht="28.35" customHeight="1">
      <c r="A21" s="243" t="s">
        <v>23</v>
      </c>
      <c r="B21" s="243"/>
      <c r="C21" s="89">
        <f>'【自動入力】収支予算（当初）'!C21</f>
        <v>0</v>
      </c>
      <c r="D21" s="89">
        <f>SUMIF('【変更時のみ入力】変更予算収支明細 '!$B$27:$B$129,$A21,'【変更時のみ入力】変更予算収支明細 '!$E$27:$E$129)</f>
        <v>0</v>
      </c>
      <c r="E21" s="89">
        <f>+D21-C21</f>
        <v>0</v>
      </c>
      <c r="F21" s="499" t="s">
        <v>77</v>
      </c>
      <c r="G21" s="497"/>
    </row>
    <row r="22" spans="1:7" ht="28.35" customHeight="1">
      <c r="A22" s="243" t="s">
        <v>28</v>
      </c>
      <c r="B22" s="243"/>
      <c r="C22" s="89">
        <f>'【自動入力】収支予算（当初）'!C22</f>
        <v>0</v>
      </c>
      <c r="D22" s="89">
        <f>SUMIF('【変更時のみ入力】変更予算収支明細 '!$B$27:$B$129,$A22,'【変更時のみ入力】変更予算収支明細 '!$E$27:$E$129)</f>
        <v>0</v>
      </c>
      <c r="E22" s="89">
        <f>+D22-C22</f>
        <v>0</v>
      </c>
      <c r="F22" s="239" t="s">
        <v>77</v>
      </c>
      <c r="G22" s="239"/>
    </row>
    <row r="23" spans="1:7" ht="28.35" customHeight="1">
      <c r="A23" s="253" t="s">
        <v>26</v>
      </c>
      <c r="B23" s="231"/>
      <c r="C23" s="91">
        <f>SUM(C24:C35)</f>
        <v>0</v>
      </c>
      <c r="D23" s="91">
        <f>SUM(D24:D35)</f>
        <v>0</v>
      </c>
      <c r="E23" s="91">
        <f>SUM(E24:E35)</f>
        <v>0</v>
      </c>
      <c r="F23" s="504"/>
      <c r="G23" s="504"/>
    </row>
    <row r="24" spans="1:7" ht="28.35" customHeight="1">
      <c r="A24" s="505"/>
      <c r="B24" s="85" t="s">
        <v>12</v>
      </c>
      <c r="C24" s="92">
        <f>'【自動入力】収支予算（当初）'!C24</f>
        <v>0</v>
      </c>
      <c r="D24" s="92">
        <f>SUMIF('【変更時のみ入力】変更予算収支明細 '!$B$27:$B$129,$B24,'【変更時のみ入力】変更予算収支明細 '!$E$27:$E$129)</f>
        <v>0</v>
      </c>
      <c r="E24" s="93">
        <f t="shared" ref="E24:E35" si="0">+D24-C24</f>
        <v>0</v>
      </c>
      <c r="F24" s="507" t="s">
        <v>276</v>
      </c>
      <c r="G24" s="508"/>
    </row>
    <row r="25" spans="1:7" ht="28.35" customHeight="1">
      <c r="A25" s="505"/>
      <c r="B25" s="86" t="s">
        <v>34</v>
      </c>
      <c r="C25" s="94">
        <f>'【自動入力】収支予算（当初）'!C25</f>
        <v>0</v>
      </c>
      <c r="D25" s="94">
        <f>SUMIF('【変更時のみ入力】変更予算収支明細 '!$B$27:$B$129,$B25,'【変更時のみ入力】変更予算収支明細 '!$E$27:$E$129)</f>
        <v>0</v>
      </c>
      <c r="E25" s="95">
        <f t="shared" si="0"/>
        <v>0</v>
      </c>
      <c r="F25" s="511" t="s">
        <v>77</v>
      </c>
      <c r="G25" s="500"/>
    </row>
    <row r="26" spans="1:7" ht="28.35" customHeight="1">
      <c r="A26" s="505"/>
      <c r="B26" s="87" t="s">
        <v>13</v>
      </c>
      <c r="C26" s="96">
        <f>'【自動入力】収支予算（当初）'!C26</f>
        <v>0</v>
      </c>
      <c r="D26" s="96">
        <f>SUMIF('【変更時のみ入力】変更予算収支明細 '!$B$27:$B$129,$B26,'【変更時のみ入力】変更予算収支明細 '!$E$27:$E$129)</f>
        <v>0</v>
      </c>
      <c r="E26" s="95">
        <f t="shared" si="0"/>
        <v>0</v>
      </c>
      <c r="F26" s="500" t="s">
        <v>77</v>
      </c>
      <c r="G26" s="501"/>
    </row>
    <row r="27" spans="1:7" ht="28.35" customHeight="1">
      <c r="A27" s="505"/>
      <c r="B27" s="123" t="s">
        <v>35</v>
      </c>
      <c r="C27" s="96">
        <f>'【自動入力】収支予算（当初）'!C27</f>
        <v>0</v>
      </c>
      <c r="D27" s="96">
        <f>SUMIF('【変更時のみ入力】変更予算収支明細 '!$B$27:$B$129,$B27,'【変更時のみ入力】変更予算収支明細 '!$E$27:$E$129)</f>
        <v>0</v>
      </c>
      <c r="E27" s="95">
        <f t="shared" si="0"/>
        <v>0</v>
      </c>
      <c r="F27" s="511" t="s">
        <v>77</v>
      </c>
      <c r="G27" s="500"/>
    </row>
    <row r="28" spans="1:7" ht="28.35" customHeight="1">
      <c r="A28" s="505"/>
      <c r="B28" s="123" t="s">
        <v>36</v>
      </c>
      <c r="C28" s="96">
        <f>'【自動入力】収支予算（当初）'!C28</f>
        <v>0</v>
      </c>
      <c r="D28" s="96">
        <f>SUMIF('【変更時のみ入力】変更予算収支明細 '!$B$27:$B$129,$B28,'【変更時のみ入力】変更予算収支明細 '!$E$27:$E$129)</f>
        <v>0</v>
      </c>
      <c r="E28" s="95">
        <f t="shared" si="0"/>
        <v>0</v>
      </c>
      <c r="F28" s="511" t="s">
        <v>77</v>
      </c>
      <c r="G28" s="500"/>
    </row>
    <row r="29" spans="1:7" ht="28.35" customHeight="1">
      <c r="A29" s="505"/>
      <c r="B29" s="124" t="s">
        <v>14</v>
      </c>
      <c r="C29" s="96">
        <f>'【自動入力】収支予算（当初）'!C29</f>
        <v>0</v>
      </c>
      <c r="D29" s="96">
        <f>SUMIF('【変更時のみ入力】変更予算収支明細 '!$B$27:$B$129,$B29,'【変更時のみ入力】変更予算収支明細 '!$E$27:$E$129)</f>
        <v>0</v>
      </c>
      <c r="E29" s="95">
        <f t="shared" si="0"/>
        <v>0</v>
      </c>
      <c r="F29" s="500" t="s">
        <v>77</v>
      </c>
      <c r="G29" s="501"/>
    </row>
    <row r="30" spans="1:7" ht="28.35" customHeight="1">
      <c r="A30" s="505"/>
      <c r="B30" s="124" t="s">
        <v>37</v>
      </c>
      <c r="C30" s="96">
        <f>'【自動入力】収支予算（当初）'!C30</f>
        <v>0</v>
      </c>
      <c r="D30" s="96">
        <f>SUMIF('【変更時のみ入力】変更予算収支明細 '!$B$27:$B$129,$B30,'【変更時のみ入力】変更予算収支明細 '!$E$27:$E$129)</f>
        <v>0</v>
      </c>
      <c r="E30" s="95">
        <f t="shared" si="0"/>
        <v>0</v>
      </c>
      <c r="F30" s="511" t="s">
        <v>77</v>
      </c>
      <c r="G30" s="500"/>
    </row>
    <row r="31" spans="1:7" ht="28.35" customHeight="1">
      <c r="A31" s="505"/>
      <c r="B31" s="124" t="s">
        <v>29</v>
      </c>
      <c r="C31" s="96">
        <f>'【自動入力】収支予算（当初）'!C31</f>
        <v>0</v>
      </c>
      <c r="D31" s="96">
        <f>SUMIF('【変更時のみ入力】変更予算収支明細 '!$B$27:$B$129,$B31,'【変更時のみ入力】変更予算収支明細 '!$E$27:$E$129)</f>
        <v>0</v>
      </c>
      <c r="E31" s="95">
        <f t="shared" si="0"/>
        <v>0</v>
      </c>
      <c r="F31" s="500" t="s">
        <v>77</v>
      </c>
      <c r="G31" s="501"/>
    </row>
    <row r="32" spans="1:7" ht="28.35" customHeight="1">
      <c r="A32" s="505"/>
      <c r="B32" s="125" t="s">
        <v>41</v>
      </c>
      <c r="C32" s="96">
        <f>'【自動入力】収支予算（当初）'!C32</f>
        <v>0</v>
      </c>
      <c r="D32" s="97">
        <f>SUMIF('【変更時のみ入力】変更予算収支明細 '!$B$27:$B$129,$B32,'【変更時のみ入力】変更予算収支明細 '!$E$27:$E$129)</f>
        <v>0</v>
      </c>
      <c r="E32" s="95">
        <f t="shared" si="0"/>
        <v>0</v>
      </c>
      <c r="F32" s="511" t="s">
        <v>77</v>
      </c>
      <c r="G32" s="500"/>
    </row>
    <row r="33" spans="1:7" ht="28.35" customHeight="1">
      <c r="A33" s="505"/>
      <c r="B33" s="125" t="s">
        <v>38</v>
      </c>
      <c r="C33" s="96">
        <f>'【自動入力】収支予算（当初）'!C33</f>
        <v>0</v>
      </c>
      <c r="D33" s="97">
        <f>SUMIF('【変更時のみ入力】変更予算収支明細 '!$B$27:$B$129,$B33,'【変更時のみ入力】変更予算収支明細 '!$E$27:$E$129)</f>
        <v>0</v>
      </c>
      <c r="E33" s="95">
        <f t="shared" si="0"/>
        <v>0</v>
      </c>
      <c r="F33" s="511" t="s">
        <v>77</v>
      </c>
      <c r="G33" s="500"/>
    </row>
    <row r="34" spans="1:7" ht="28.35" customHeight="1">
      <c r="A34" s="505"/>
      <c r="B34" s="125" t="s">
        <v>39</v>
      </c>
      <c r="C34" s="96">
        <f>'【自動入力】収支予算（当初）'!C34</f>
        <v>0</v>
      </c>
      <c r="D34" s="97">
        <f>SUMIF('【変更時のみ入力】変更予算収支明細 '!$B$27:$B$129,$B34,'【変更時のみ入力】変更予算収支明細 '!$E$27:$E$129)</f>
        <v>0</v>
      </c>
      <c r="E34" s="95">
        <f>+D34-C34</f>
        <v>0</v>
      </c>
      <c r="F34" s="511" t="s">
        <v>77</v>
      </c>
      <c r="G34" s="500"/>
    </row>
    <row r="35" spans="1:7" ht="28.35" customHeight="1">
      <c r="A35" s="506"/>
      <c r="B35" s="126" t="s">
        <v>31</v>
      </c>
      <c r="C35" s="98">
        <f>'【自動入力】収支予算（当初）'!C35</f>
        <v>0</v>
      </c>
      <c r="D35" s="98">
        <f>SUMIF('【変更時のみ入力】変更予算収支明細 '!$B$27:$B$129,$B35,'【変更時のみ入力】変更予算収支明細 '!$E$27:$E$129)</f>
        <v>0</v>
      </c>
      <c r="E35" s="99">
        <f t="shared" si="0"/>
        <v>0</v>
      </c>
      <c r="F35" s="509" t="s">
        <v>77</v>
      </c>
      <c r="G35" s="510"/>
    </row>
    <row r="36" spans="1:7" ht="24.95" customHeight="1">
      <c r="A36" s="244" t="s">
        <v>5</v>
      </c>
      <c r="B36" s="244"/>
      <c r="C36" s="100">
        <f>SUM(C19:C23)</f>
        <v>0</v>
      </c>
      <c r="D36" s="100">
        <f>SUM(D19:D23)</f>
        <v>0</v>
      </c>
      <c r="E36" s="100">
        <f>SUM(E19:E23)</f>
        <v>0</v>
      </c>
      <c r="F36" s="252"/>
      <c r="G36" s="252"/>
    </row>
    <row r="37" spans="1:7" s="5" customFormat="1" ht="87.75" customHeight="1">
      <c r="A37" s="237"/>
      <c r="B37" s="237"/>
      <c r="C37" s="237"/>
      <c r="D37" s="237"/>
      <c r="E37" s="237"/>
      <c r="F37" s="237"/>
      <c r="G37" s="237"/>
    </row>
    <row r="38" spans="1:7">
      <c r="A38" s="237"/>
      <c r="B38" s="237"/>
      <c r="C38" s="237"/>
      <c r="D38" s="237"/>
      <c r="E38" s="237"/>
      <c r="F38" s="237"/>
      <c r="G38" s="237"/>
    </row>
  </sheetData>
  <sheetProtection algorithmName="SHA-512" hashValue="l6fN+6hiO5UoZZAYgK5lzAo4RAsVylgIk2TV6GOvi5DC8zUWPvGaizv/nsgo0wuElzMCn4I7XAFA9JompPQIHw==" saltValue="0c/S7me+n9LMdW244I8nbA==" spinCount="100000" sheet="1"/>
  <mergeCells count="45">
    <mergeCell ref="A38:G38"/>
    <mergeCell ref="A24:A35"/>
    <mergeCell ref="F24:G24"/>
    <mergeCell ref="F29:G29"/>
    <mergeCell ref="F31:G31"/>
    <mergeCell ref="F35:G35"/>
    <mergeCell ref="A36:B36"/>
    <mergeCell ref="F36:G36"/>
    <mergeCell ref="F25:G25"/>
    <mergeCell ref="F27:G27"/>
    <mergeCell ref="F28:G28"/>
    <mergeCell ref="F30:G30"/>
    <mergeCell ref="F32:G32"/>
    <mergeCell ref="F33:G33"/>
    <mergeCell ref="F34:G34"/>
    <mergeCell ref="F20:G20"/>
    <mergeCell ref="A21:B21"/>
    <mergeCell ref="F21:G21"/>
    <mergeCell ref="A5:D5"/>
    <mergeCell ref="A37:G37"/>
    <mergeCell ref="F26:G26"/>
    <mergeCell ref="A14:B14"/>
    <mergeCell ref="F14:G14"/>
    <mergeCell ref="F18:G18"/>
    <mergeCell ref="A19:B19"/>
    <mergeCell ref="F19:G19"/>
    <mergeCell ref="A22:B22"/>
    <mergeCell ref="F22:G22"/>
    <mergeCell ref="A23:B23"/>
    <mergeCell ref="F23:G23"/>
    <mergeCell ref="A20:B20"/>
    <mergeCell ref="A3:G3"/>
    <mergeCell ref="F5:G5"/>
    <mergeCell ref="A8:B8"/>
    <mergeCell ref="F8:G8"/>
    <mergeCell ref="A13:B13"/>
    <mergeCell ref="F13:G13"/>
    <mergeCell ref="A11:B11"/>
    <mergeCell ref="F11:G11"/>
    <mergeCell ref="A12:B12"/>
    <mergeCell ref="F12:G12"/>
    <mergeCell ref="A9:B9"/>
    <mergeCell ref="F9:G9"/>
    <mergeCell ref="A10:B10"/>
    <mergeCell ref="F10:G10"/>
  </mergeCells>
  <phoneticPr fontId="4"/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9"/>
  <sheetViews>
    <sheetView view="pageBreakPreview" zoomScaleNormal="100" zoomScaleSheetLayoutView="100" workbookViewId="0">
      <pane xSplit="1" topLeftCell="B1" activePane="topRight" state="frozen"/>
      <selection activeCell="A17" sqref="A17"/>
      <selection pane="topRight" activeCell="F48" sqref="F48"/>
    </sheetView>
  </sheetViews>
  <sheetFormatPr defaultColWidth="8.875" defaultRowHeight="15.75"/>
  <cols>
    <col min="1" max="1" width="5.125" style="9" bestFit="1" customWidth="1"/>
    <col min="2" max="2" width="17.625" style="9" bestFit="1" customWidth="1"/>
    <col min="3" max="3" width="12.125" style="9" bestFit="1" customWidth="1"/>
    <col min="4" max="4" width="23.125" style="9" customWidth="1"/>
    <col min="5" max="5" width="12.625" style="9" bestFit="1" customWidth="1"/>
    <col min="6" max="6" width="20.375" style="9" customWidth="1"/>
    <col min="7" max="7" width="7.125" style="9" bestFit="1" customWidth="1"/>
    <col min="8" max="8" width="32.125" style="9" bestFit="1" customWidth="1"/>
    <col min="9" max="16384" width="8.875" style="9"/>
  </cols>
  <sheetData>
    <row r="1" spans="1:8" s="8" customFormat="1" ht="21">
      <c r="A1" s="6" t="s">
        <v>269</v>
      </c>
      <c r="B1" s="7"/>
      <c r="C1" s="7"/>
      <c r="D1" s="7"/>
      <c r="E1" s="7"/>
      <c r="F1" s="7"/>
      <c r="G1" s="7"/>
      <c r="H1" s="7"/>
    </row>
    <row r="2" spans="1:8" s="8" customFormat="1" ht="21">
      <c r="A2" s="512" t="str">
        <f>【申請時のみ】当初予算収支明細!A2</f>
        <v>事業名：</v>
      </c>
      <c r="B2" s="512"/>
      <c r="C2" s="512"/>
      <c r="D2" s="512"/>
      <c r="E2" s="7"/>
      <c r="F2" s="513" t="str">
        <f>【申請時のみ】当初予算収支明細!F2</f>
        <v>団体名：</v>
      </c>
      <c r="G2" s="513"/>
      <c r="H2" s="513"/>
    </row>
    <row r="3" spans="1:8" ht="21">
      <c r="A3" s="223" t="s">
        <v>63</v>
      </c>
      <c r="B3" s="223"/>
      <c r="C3" s="223"/>
      <c r="D3" s="223"/>
      <c r="E3" s="223"/>
      <c r="F3" s="223"/>
      <c r="G3" s="223"/>
    </row>
    <row r="4" spans="1:8" ht="31.5">
      <c r="A4" s="10" t="s">
        <v>58</v>
      </c>
      <c r="B4" s="10" t="s">
        <v>51</v>
      </c>
      <c r="C4" s="10" t="s">
        <v>75</v>
      </c>
      <c r="D4" s="10" t="s">
        <v>76</v>
      </c>
      <c r="E4" s="11" t="s">
        <v>44</v>
      </c>
      <c r="F4" s="10" t="s">
        <v>67</v>
      </c>
      <c r="G4" s="12" t="s">
        <v>48</v>
      </c>
    </row>
    <row r="5" spans="1:8">
      <c r="A5" s="15">
        <v>1</v>
      </c>
      <c r="B5" s="15" t="s">
        <v>3</v>
      </c>
      <c r="C5" s="16"/>
      <c r="D5" s="15"/>
      <c r="E5" s="17"/>
      <c r="F5" s="18"/>
      <c r="G5" s="15"/>
    </row>
    <row r="6" spans="1:8" ht="15.75" customHeight="1">
      <c r="A6" s="15">
        <v>2</v>
      </c>
      <c r="B6" s="15" t="s">
        <v>166</v>
      </c>
      <c r="C6" s="16"/>
      <c r="D6" s="15"/>
      <c r="E6" s="17"/>
      <c r="F6" s="18"/>
      <c r="G6" s="15"/>
    </row>
    <row r="7" spans="1:8" ht="15.75" customHeight="1">
      <c r="A7" s="15">
        <v>3</v>
      </c>
      <c r="B7" s="15"/>
      <c r="C7" s="16"/>
      <c r="D7" s="15"/>
      <c r="E7" s="17"/>
      <c r="F7" s="18"/>
      <c r="G7" s="15"/>
    </row>
    <row r="8" spans="1:8" ht="15.75" customHeight="1">
      <c r="A8" s="15">
        <v>4</v>
      </c>
      <c r="B8" s="15"/>
      <c r="C8" s="16"/>
      <c r="D8" s="15"/>
      <c r="E8" s="17"/>
      <c r="F8" s="18"/>
      <c r="G8" s="15"/>
    </row>
    <row r="9" spans="1:8" ht="15.75" customHeight="1">
      <c r="A9" s="15">
        <v>5</v>
      </c>
      <c r="B9" s="15"/>
      <c r="C9" s="16"/>
      <c r="D9" s="15"/>
      <c r="E9" s="17"/>
      <c r="F9" s="18"/>
      <c r="G9" s="15"/>
    </row>
    <row r="10" spans="1:8" ht="15.75" customHeight="1">
      <c r="A10" s="15">
        <v>6</v>
      </c>
      <c r="B10" s="15"/>
      <c r="C10" s="16"/>
      <c r="D10" s="15"/>
      <c r="E10" s="17"/>
      <c r="F10" s="18"/>
      <c r="G10" s="15"/>
    </row>
    <row r="11" spans="1:8" ht="15.75" customHeight="1">
      <c r="A11" s="15">
        <v>7</v>
      </c>
      <c r="B11" s="15"/>
      <c r="C11" s="16"/>
      <c r="D11" s="15"/>
      <c r="E11" s="17"/>
      <c r="F11" s="18"/>
      <c r="G11" s="15"/>
    </row>
    <row r="12" spans="1:8" ht="15.75" customHeight="1">
      <c r="A12" s="15">
        <v>8</v>
      </c>
      <c r="B12" s="15"/>
      <c r="C12" s="16"/>
      <c r="D12" s="15"/>
      <c r="E12" s="17"/>
      <c r="F12" s="18"/>
      <c r="G12" s="15"/>
    </row>
    <row r="13" spans="1:8" ht="15.75" customHeight="1">
      <c r="A13" s="15">
        <v>9</v>
      </c>
      <c r="B13" s="15"/>
      <c r="C13" s="16"/>
      <c r="D13" s="15"/>
      <c r="E13" s="17"/>
      <c r="F13" s="18"/>
      <c r="G13" s="15"/>
    </row>
    <row r="14" spans="1:8" ht="15.75" customHeight="1">
      <c r="A14" s="15">
        <v>10</v>
      </c>
      <c r="B14" s="15"/>
      <c r="C14" s="16"/>
      <c r="D14" s="15"/>
      <c r="E14" s="17"/>
      <c r="F14" s="18"/>
      <c r="G14" s="15"/>
    </row>
    <row r="15" spans="1:8" ht="15.75" customHeight="1">
      <c r="A15" s="15">
        <v>11</v>
      </c>
      <c r="B15" s="15"/>
      <c r="C15" s="16"/>
      <c r="D15" s="15"/>
      <c r="E15" s="17"/>
      <c r="F15" s="18"/>
      <c r="G15" s="15"/>
    </row>
    <row r="16" spans="1:8" ht="15.75" customHeight="1">
      <c r="A16" s="15">
        <v>12</v>
      </c>
      <c r="B16" s="15"/>
      <c r="C16" s="16"/>
      <c r="D16" s="15"/>
      <c r="E16" s="17"/>
      <c r="F16" s="18"/>
      <c r="G16" s="15"/>
    </row>
    <row r="17" spans="1:8">
      <c r="A17" s="15">
        <v>13</v>
      </c>
      <c r="B17" s="15"/>
      <c r="C17" s="16"/>
      <c r="D17" s="15"/>
      <c r="E17" s="17"/>
      <c r="F17" s="18"/>
      <c r="G17" s="15"/>
    </row>
    <row r="18" spans="1:8">
      <c r="A18" s="15">
        <v>14</v>
      </c>
      <c r="B18" s="15"/>
      <c r="C18" s="16"/>
      <c r="D18" s="15"/>
      <c r="E18" s="17"/>
      <c r="F18" s="18"/>
      <c r="G18" s="15"/>
    </row>
    <row r="19" spans="1:8">
      <c r="A19" s="15">
        <v>15</v>
      </c>
      <c r="B19" s="15"/>
      <c r="C19" s="16"/>
      <c r="D19" s="15"/>
      <c r="E19" s="17"/>
      <c r="F19" s="18"/>
      <c r="G19" s="15"/>
    </row>
    <row r="20" spans="1:8">
      <c r="A20" s="15">
        <v>16</v>
      </c>
      <c r="B20" s="15"/>
      <c r="C20" s="16"/>
      <c r="D20" s="15"/>
      <c r="E20" s="17"/>
      <c r="F20" s="18"/>
      <c r="G20" s="15"/>
    </row>
    <row r="21" spans="1:8">
      <c r="A21" s="15">
        <v>17</v>
      </c>
      <c r="B21" s="15"/>
      <c r="C21" s="16"/>
      <c r="D21" s="15"/>
      <c r="E21" s="17"/>
      <c r="F21" s="18"/>
      <c r="G21" s="15"/>
    </row>
    <row r="22" spans="1:8">
      <c r="A22" s="15">
        <v>18</v>
      </c>
      <c r="B22" s="15"/>
      <c r="C22" s="16"/>
      <c r="D22" s="15"/>
      <c r="E22" s="17"/>
      <c r="F22" s="18"/>
      <c r="G22" s="15"/>
    </row>
    <row r="23" spans="1:8">
      <c r="A23" s="15">
        <v>19</v>
      </c>
      <c r="B23" s="15"/>
      <c r="C23" s="16"/>
      <c r="D23" s="15"/>
      <c r="E23" s="17"/>
      <c r="F23" s="18"/>
      <c r="G23" s="15"/>
    </row>
    <row r="24" spans="1:8" ht="16.5" thickBot="1">
      <c r="A24" s="15">
        <v>20</v>
      </c>
      <c r="B24" s="15"/>
      <c r="C24" s="16"/>
      <c r="D24" s="15"/>
      <c r="E24" s="19"/>
      <c r="F24" s="18"/>
      <c r="G24" s="15"/>
    </row>
    <row r="25" spans="1:8" ht="16.5" thickBot="1">
      <c r="A25" s="20" t="s">
        <v>59</v>
      </c>
      <c r="B25" s="21"/>
      <c r="C25" s="21"/>
      <c r="D25" s="22"/>
      <c r="E25" s="23">
        <f>SUM(E5:E24)</f>
        <v>0</v>
      </c>
      <c r="G25" s="14"/>
    </row>
    <row r="26" spans="1:8" ht="21">
      <c r="A26" s="224" t="s">
        <v>64</v>
      </c>
      <c r="B26" s="224"/>
      <c r="C26" s="224"/>
      <c r="D26" s="224"/>
      <c r="E26" s="224"/>
      <c r="F26" s="224"/>
      <c r="G26" s="224"/>
    </row>
    <row r="27" spans="1:8" ht="15.75" customHeight="1">
      <c r="A27" s="225" t="s">
        <v>57</v>
      </c>
      <c r="B27" s="225" t="s">
        <v>51</v>
      </c>
      <c r="C27" s="226" t="s">
        <v>74</v>
      </c>
      <c r="D27" s="227" t="s">
        <v>73</v>
      </c>
      <c r="E27" s="225" t="s">
        <v>44</v>
      </c>
      <c r="F27" s="229" t="s">
        <v>67</v>
      </c>
      <c r="G27" s="226" t="s">
        <v>48</v>
      </c>
      <c r="H27" s="221" t="s">
        <v>72</v>
      </c>
    </row>
    <row r="28" spans="1:8">
      <c r="A28" s="225"/>
      <c r="B28" s="225"/>
      <c r="C28" s="225"/>
      <c r="D28" s="228"/>
      <c r="E28" s="225"/>
      <c r="F28" s="228"/>
      <c r="G28" s="226"/>
      <c r="H28" s="222"/>
    </row>
    <row r="29" spans="1:8">
      <c r="A29" s="15">
        <v>1</v>
      </c>
      <c r="B29" s="39" t="s">
        <v>10</v>
      </c>
      <c r="C29" s="41"/>
      <c r="D29" s="29"/>
      <c r="E29" s="31"/>
      <c r="F29" s="29"/>
      <c r="G29" s="15"/>
      <c r="H29" s="18"/>
    </row>
    <row r="30" spans="1:8">
      <c r="A30" s="15">
        <v>2</v>
      </c>
      <c r="B30" s="39" t="s">
        <v>13</v>
      </c>
      <c r="C30" s="41"/>
      <c r="D30" s="29"/>
      <c r="E30" s="31"/>
      <c r="F30" s="29"/>
      <c r="G30" s="15"/>
      <c r="H30" s="18"/>
    </row>
    <row r="31" spans="1:8">
      <c r="A31" s="15">
        <v>3</v>
      </c>
      <c r="B31" s="39"/>
      <c r="C31" s="41"/>
      <c r="D31" s="29"/>
      <c r="E31" s="31"/>
      <c r="F31" s="29"/>
      <c r="G31" s="15"/>
      <c r="H31" s="18"/>
    </row>
    <row r="32" spans="1:8">
      <c r="A32" s="15">
        <v>4</v>
      </c>
      <c r="B32" s="39"/>
      <c r="C32" s="41"/>
      <c r="D32" s="29"/>
      <c r="E32" s="31"/>
      <c r="F32" s="29"/>
      <c r="G32" s="15"/>
      <c r="H32" s="18"/>
    </row>
    <row r="33" spans="1:8">
      <c r="A33" s="15">
        <v>5</v>
      </c>
      <c r="B33" s="39"/>
      <c r="C33" s="41"/>
      <c r="D33" s="29"/>
      <c r="E33" s="31"/>
      <c r="F33" s="29"/>
      <c r="G33" s="15"/>
      <c r="H33" s="18"/>
    </row>
    <row r="34" spans="1:8">
      <c r="A34" s="15">
        <v>6</v>
      </c>
      <c r="B34" s="39"/>
      <c r="C34" s="41"/>
      <c r="D34" s="29"/>
      <c r="E34" s="31"/>
      <c r="F34" s="29"/>
      <c r="G34" s="15"/>
      <c r="H34" s="18"/>
    </row>
    <row r="35" spans="1:8">
      <c r="A35" s="15">
        <v>7</v>
      </c>
      <c r="B35" s="39"/>
      <c r="C35" s="41"/>
      <c r="D35" s="29"/>
      <c r="E35" s="31"/>
      <c r="F35" s="29"/>
      <c r="G35" s="15"/>
      <c r="H35" s="18"/>
    </row>
    <row r="36" spans="1:8">
      <c r="A36" s="15">
        <v>8</v>
      </c>
      <c r="B36" s="39"/>
      <c r="C36" s="41"/>
      <c r="D36" s="29"/>
      <c r="E36" s="31"/>
      <c r="F36" s="29"/>
      <c r="G36" s="15"/>
      <c r="H36" s="18"/>
    </row>
    <row r="37" spans="1:8">
      <c r="A37" s="15">
        <v>9</v>
      </c>
      <c r="B37" s="39"/>
      <c r="C37" s="41"/>
      <c r="D37" s="29"/>
      <c r="E37" s="31"/>
      <c r="F37" s="29"/>
      <c r="G37" s="15"/>
      <c r="H37" s="18"/>
    </row>
    <row r="38" spans="1:8">
      <c r="A38" s="15">
        <v>10</v>
      </c>
      <c r="B38" s="39"/>
      <c r="C38" s="41"/>
      <c r="D38" s="29"/>
      <c r="E38" s="31"/>
      <c r="F38" s="29"/>
      <c r="G38" s="15"/>
      <c r="H38" s="18"/>
    </row>
    <row r="39" spans="1:8">
      <c r="A39" s="15">
        <v>11</v>
      </c>
      <c r="B39" s="39"/>
      <c r="C39" s="41"/>
      <c r="D39" s="29"/>
      <c r="E39" s="31"/>
      <c r="F39" s="29"/>
      <c r="G39" s="15"/>
      <c r="H39" s="18"/>
    </row>
    <row r="40" spans="1:8">
      <c r="A40" s="15">
        <v>12</v>
      </c>
      <c r="B40" s="39"/>
      <c r="C40" s="41"/>
      <c r="D40" s="29"/>
      <c r="E40" s="31"/>
      <c r="F40" s="29"/>
      <c r="G40" s="15"/>
      <c r="H40" s="18"/>
    </row>
    <row r="41" spans="1:8">
      <c r="A41" s="15">
        <v>13</v>
      </c>
      <c r="B41" s="39"/>
      <c r="C41" s="41"/>
      <c r="D41" s="29"/>
      <c r="E41" s="31"/>
      <c r="F41" s="29"/>
      <c r="G41" s="15"/>
      <c r="H41" s="18"/>
    </row>
    <row r="42" spans="1:8">
      <c r="A42" s="15">
        <v>14</v>
      </c>
      <c r="B42" s="39"/>
      <c r="C42" s="41"/>
      <c r="D42" s="29"/>
      <c r="E42" s="31"/>
      <c r="F42" s="29"/>
      <c r="G42" s="15"/>
      <c r="H42" s="18"/>
    </row>
    <row r="43" spans="1:8">
      <c r="A43" s="15">
        <v>15</v>
      </c>
      <c r="B43" s="39"/>
      <c r="C43" s="41"/>
      <c r="D43" s="29"/>
      <c r="E43" s="31"/>
      <c r="F43" s="29"/>
      <c r="G43" s="15"/>
      <c r="H43" s="18"/>
    </row>
    <row r="44" spans="1:8">
      <c r="A44" s="15">
        <v>16</v>
      </c>
      <c r="B44" s="39"/>
      <c r="C44" s="41"/>
      <c r="D44" s="29"/>
      <c r="E44" s="31"/>
      <c r="F44" s="29"/>
      <c r="G44" s="15"/>
      <c r="H44" s="18"/>
    </row>
    <row r="45" spans="1:8">
      <c r="A45" s="15">
        <v>17</v>
      </c>
      <c r="B45" s="39"/>
      <c r="C45" s="41"/>
      <c r="D45" s="29"/>
      <c r="E45" s="31"/>
      <c r="F45" s="29"/>
      <c r="G45" s="15"/>
      <c r="H45" s="18"/>
    </row>
    <row r="46" spans="1:8">
      <c r="A46" s="15">
        <v>18</v>
      </c>
      <c r="B46" s="39"/>
      <c r="C46" s="41"/>
      <c r="D46" s="29"/>
      <c r="E46" s="31"/>
      <c r="F46" s="29"/>
      <c r="G46" s="15"/>
      <c r="H46" s="18"/>
    </row>
    <row r="47" spans="1:8">
      <c r="A47" s="15">
        <v>19</v>
      </c>
      <c r="B47" s="39"/>
      <c r="C47" s="41"/>
      <c r="D47" s="29"/>
      <c r="E47" s="31"/>
      <c r="F47" s="29"/>
      <c r="G47" s="15"/>
      <c r="H47" s="18"/>
    </row>
    <row r="48" spans="1:8">
      <c r="A48" s="15">
        <v>20</v>
      </c>
      <c r="B48" s="39"/>
      <c r="C48" s="41"/>
      <c r="D48" s="29"/>
      <c r="E48" s="31"/>
      <c r="F48" s="29"/>
      <c r="G48" s="15"/>
      <c r="H48" s="18"/>
    </row>
    <row r="49" spans="1:8">
      <c r="A49" s="15">
        <v>21</v>
      </c>
      <c r="B49" s="39"/>
      <c r="C49" s="41"/>
      <c r="D49" s="29"/>
      <c r="E49" s="31"/>
      <c r="F49" s="29"/>
      <c r="G49" s="15"/>
      <c r="H49" s="18"/>
    </row>
    <row r="50" spans="1:8">
      <c r="A50" s="15">
        <v>22</v>
      </c>
      <c r="B50" s="39"/>
      <c r="C50" s="41"/>
      <c r="D50" s="29"/>
      <c r="E50" s="31"/>
      <c r="F50" s="29"/>
      <c r="G50" s="15"/>
      <c r="H50" s="18"/>
    </row>
    <row r="51" spans="1:8">
      <c r="A51" s="15">
        <v>23</v>
      </c>
      <c r="B51" s="39"/>
      <c r="C51" s="41"/>
      <c r="D51" s="29"/>
      <c r="E51" s="31"/>
      <c r="F51" s="29"/>
      <c r="G51" s="15"/>
      <c r="H51" s="18"/>
    </row>
    <row r="52" spans="1:8">
      <c r="A52" s="15">
        <v>24</v>
      </c>
      <c r="B52" s="39"/>
      <c r="C52" s="41"/>
      <c r="D52" s="29"/>
      <c r="E52" s="31"/>
      <c r="F52" s="29"/>
      <c r="G52" s="15"/>
      <c r="H52" s="18"/>
    </row>
    <row r="53" spans="1:8">
      <c r="A53" s="15">
        <v>25</v>
      </c>
      <c r="B53" s="39"/>
      <c r="C53" s="41"/>
      <c r="D53" s="29"/>
      <c r="E53" s="31"/>
      <c r="F53" s="29"/>
      <c r="G53" s="15"/>
      <c r="H53" s="18"/>
    </row>
    <row r="54" spans="1:8">
      <c r="A54" s="15">
        <v>26</v>
      </c>
      <c r="B54" s="39"/>
      <c r="C54" s="41"/>
      <c r="D54" s="29"/>
      <c r="E54" s="31"/>
      <c r="F54" s="29"/>
      <c r="G54" s="15"/>
      <c r="H54" s="18"/>
    </row>
    <row r="55" spans="1:8">
      <c r="A55" s="15">
        <v>27</v>
      </c>
      <c r="B55" s="39"/>
      <c r="C55" s="41"/>
      <c r="D55" s="29"/>
      <c r="E55" s="31"/>
      <c r="F55" s="29"/>
      <c r="G55" s="15"/>
      <c r="H55" s="18"/>
    </row>
    <row r="56" spans="1:8">
      <c r="A56" s="15">
        <v>28</v>
      </c>
      <c r="B56" s="39"/>
      <c r="C56" s="41"/>
      <c r="D56" s="29"/>
      <c r="E56" s="31"/>
      <c r="F56" s="29"/>
      <c r="G56" s="15"/>
      <c r="H56" s="18"/>
    </row>
    <row r="57" spans="1:8">
      <c r="A57" s="15">
        <v>29</v>
      </c>
      <c r="B57" s="39"/>
      <c r="C57" s="41"/>
      <c r="D57" s="29"/>
      <c r="E57" s="31"/>
      <c r="F57" s="29"/>
      <c r="G57" s="15"/>
      <c r="H57" s="18"/>
    </row>
    <row r="58" spans="1:8">
      <c r="A58" s="15">
        <v>30</v>
      </c>
      <c r="B58" s="39"/>
      <c r="C58" s="41"/>
      <c r="D58" s="29"/>
      <c r="E58" s="31"/>
      <c r="F58" s="29"/>
      <c r="G58" s="15"/>
      <c r="H58" s="18"/>
    </row>
    <row r="59" spans="1:8">
      <c r="A59" s="15">
        <v>31</v>
      </c>
      <c r="B59" s="39"/>
      <c r="C59" s="41"/>
      <c r="D59" s="29"/>
      <c r="E59" s="31"/>
      <c r="F59" s="29"/>
      <c r="G59" s="15"/>
      <c r="H59" s="18"/>
    </row>
    <row r="60" spans="1:8">
      <c r="A60" s="15">
        <v>32</v>
      </c>
      <c r="B60" s="39"/>
      <c r="C60" s="41"/>
      <c r="D60" s="29"/>
      <c r="E60" s="31"/>
      <c r="F60" s="29"/>
      <c r="G60" s="15"/>
      <c r="H60" s="18"/>
    </row>
    <row r="61" spans="1:8">
      <c r="A61" s="15">
        <v>33</v>
      </c>
      <c r="B61" s="39"/>
      <c r="C61" s="41"/>
      <c r="D61" s="29"/>
      <c r="E61" s="31"/>
      <c r="F61" s="29"/>
      <c r="G61" s="15"/>
      <c r="H61" s="18"/>
    </row>
    <row r="62" spans="1:8">
      <c r="A62" s="15">
        <v>34</v>
      </c>
      <c r="B62" s="39"/>
      <c r="C62" s="41"/>
      <c r="D62" s="29"/>
      <c r="E62" s="31"/>
      <c r="F62" s="29"/>
      <c r="G62" s="15"/>
      <c r="H62" s="18"/>
    </row>
    <row r="63" spans="1:8">
      <c r="A63" s="15">
        <v>35</v>
      </c>
      <c r="B63" s="39"/>
      <c r="C63" s="41"/>
      <c r="D63" s="29"/>
      <c r="E63" s="31"/>
      <c r="F63" s="29"/>
      <c r="G63" s="15"/>
      <c r="H63" s="18"/>
    </row>
    <row r="64" spans="1:8">
      <c r="A64" s="15">
        <v>36</v>
      </c>
      <c r="B64" s="39"/>
      <c r="C64" s="41"/>
      <c r="D64" s="29"/>
      <c r="E64" s="31"/>
      <c r="F64" s="29"/>
      <c r="G64" s="15"/>
      <c r="H64" s="18"/>
    </row>
    <row r="65" spans="1:8">
      <c r="A65" s="15">
        <v>37</v>
      </c>
      <c r="B65" s="39"/>
      <c r="C65" s="41"/>
      <c r="D65" s="29"/>
      <c r="E65" s="31"/>
      <c r="F65" s="29"/>
      <c r="G65" s="15"/>
      <c r="H65" s="18"/>
    </row>
    <row r="66" spans="1:8">
      <c r="A66" s="15">
        <v>38</v>
      </c>
      <c r="B66" s="39"/>
      <c r="C66" s="41"/>
      <c r="D66" s="29"/>
      <c r="E66" s="31"/>
      <c r="F66" s="29"/>
      <c r="G66" s="15"/>
      <c r="H66" s="18"/>
    </row>
    <row r="67" spans="1:8">
      <c r="A67" s="15">
        <v>39</v>
      </c>
      <c r="B67" s="39"/>
      <c r="C67" s="41"/>
      <c r="D67" s="29"/>
      <c r="E67" s="31"/>
      <c r="F67" s="29"/>
      <c r="G67" s="15"/>
      <c r="H67" s="18"/>
    </row>
    <row r="68" spans="1:8">
      <c r="A68" s="15">
        <v>40</v>
      </c>
      <c r="B68" s="39"/>
      <c r="C68" s="41"/>
      <c r="D68" s="29"/>
      <c r="E68" s="31"/>
      <c r="F68" s="29"/>
      <c r="G68" s="15"/>
      <c r="H68" s="18"/>
    </row>
    <row r="69" spans="1:8">
      <c r="A69" s="15">
        <v>41</v>
      </c>
      <c r="B69" s="39"/>
      <c r="C69" s="41"/>
      <c r="D69" s="29"/>
      <c r="E69" s="31"/>
      <c r="F69" s="29"/>
      <c r="G69" s="15"/>
      <c r="H69" s="18"/>
    </row>
    <row r="70" spans="1:8">
      <c r="A70" s="15">
        <v>42</v>
      </c>
      <c r="B70" s="39"/>
      <c r="C70" s="41"/>
      <c r="D70" s="29"/>
      <c r="E70" s="31"/>
      <c r="F70" s="29"/>
      <c r="G70" s="15"/>
      <c r="H70" s="18"/>
    </row>
    <row r="71" spans="1:8">
      <c r="A71" s="15">
        <v>43</v>
      </c>
      <c r="B71" s="39"/>
      <c r="C71" s="41"/>
      <c r="D71" s="29"/>
      <c r="E71" s="31"/>
      <c r="F71" s="29"/>
      <c r="G71" s="15"/>
      <c r="H71" s="18"/>
    </row>
    <row r="72" spans="1:8">
      <c r="A72" s="15">
        <v>44</v>
      </c>
      <c r="B72" s="39"/>
      <c r="C72" s="41"/>
      <c r="D72" s="29"/>
      <c r="E72" s="31"/>
      <c r="F72" s="29"/>
      <c r="G72" s="15"/>
      <c r="H72" s="18"/>
    </row>
    <row r="73" spans="1:8">
      <c r="A73" s="15">
        <v>45</v>
      </c>
      <c r="B73" s="39"/>
      <c r="C73" s="41"/>
      <c r="D73" s="29"/>
      <c r="E73" s="31"/>
      <c r="F73" s="29"/>
      <c r="G73" s="15"/>
      <c r="H73" s="18"/>
    </row>
    <row r="74" spans="1:8">
      <c r="A74" s="15">
        <v>46</v>
      </c>
      <c r="B74" s="39"/>
      <c r="C74" s="41"/>
      <c r="D74" s="29"/>
      <c r="E74" s="31"/>
      <c r="F74" s="29"/>
      <c r="G74" s="15"/>
      <c r="H74" s="18"/>
    </row>
    <row r="75" spans="1:8">
      <c r="A75" s="15">
        <v>47</v>
      </c>
      <c r="B75" s="39"/>
      <c r="C75" s="41"/>
      <c r="D75" s="29"/>
      <c r="E75" s="31"/>
      <c r="F75" s="29"/>
      <c r="G75" s="15"/>
      <c r="H75" s="18"/>
    </row>
    <row r="76" spans="1:8">
      <c r="A76" s="15">
        <v>48</v>
      </c>
      <c r="B76" s="39"/>
      <c r="C76" s="41"/>
      <c r="D76" s="29"/>
      <c r="E76" s="31"/>
      <c r="F76" s="29"/>
      <c r="G76" s="15"/>
      <c r="H76" s="18"/>
    </row>
    <row r="77" spans="1:8">
      <c r="A77" s="15">
        <v>49</v>
      </c>
      <c r="B77" s="39"/>
      <c r="C77" s="41"/>
      <c r="D77" s="29"/>
      <c r="E77" s="31"/>
      <c r="F77" s="29"/>
      <c r="G77" s="15"/>
      <c r="H77" s="18"/>
    </row>
    <row r="78" spans="1:8">
      <c r="A78" s="15">
        <v>50</v>
      </c>
      <c r="B78" s="39"/>
      <c r="C78" s="41"/>
      <c r="D78" s="29"/>
      <c r="E78" s="31"/>
      <c r="F78" s="29"/>
      <c r="G78" s="15"/>
      <c r="H78" s="18"/>
    </row>
    <row r="79" spans="1:8">
      <c r="A79" s="15">
        <v>51</v>
      </c>
      <c r="B79" s="39"/>
      <c r="C79" s="41"/>
      <c r="D79" s="29"/>
      <c r="E79" s="31"/>
      <c r="F79" s="29"/>
      <c r="G79" s="15"/>
      <c r="H79" s="18"/>
    </row>
    <row r="80" spans="1:8">
      <c r="A80" s="15">
        <v>52</v>
      </c>
      <c r="B80" s="39"/>
      <c r="C80" s="41"/>
      <c r="D80" s="29"/>
      <c r="E80" s="31"/>
      <c r="F80" s="29"/>
      <c r="G80" s="15"/>
      <c r="H80" s="18"/>
    </row>
    <row r="81" spans="1:8">
      <c r="A81" s="15">
        <v>53</v>
      </c>
      <c r="B81" s="39"/>
      <c r="C81" s="41"/>
      <c r="D81" s="29"/>
      <c r="E81" s="31"/>
      <c r="F81" s="29"/>
      <c r="G81" s="15"/>
      <c r="H81" s="18"/>
    </row>
    <row r="82" spans="1:8">
      <c r="A82" s="15">
        <v>54</v>
      </c>
      <c r="B82" s="39"/>
      <c r="C82" s="41"/>
      <c r="D82" s="29"/>
      <c r="E82" s="31"/>
      <c r="F82" s="29"/>
      <c r="G82" s="15"/>
      <c r="H82" s="18"/>
    </row>
    <row r="83" spans="1:8">
      <c r="A83" s="15">
        <v>55</v>
      </c>
      <c r="B83" s="39"/>
      <c r="C83" s="41"/>
      <c r="D83" s="29"/>
      <c r="E83" s="31"/>
      <c r="F83" s="29"/>
      <c r="G83" s="15"/>
      <c r="H83" s="18"/>
    </row>
    <row r="84" spans="1:8">
      <c r="A84" s="15">
        <v>56</v>
      </c>
      <c r="B84" s="39"/>
      <c r="C84" s="41"/>
      <c r="D84" s="29"/>
      <c r="E84" s="31"/>
      <c r="F84" s="29"/>
      <c r="G84" s="15"/>
      <c r="H84" s="18"/>
    </row>
    <row r="85" spans="1:8">
      <c r="A85" s="15">
        <v>57</v>
      </c>
      <c r="B85" s="39"/>
      <c r="C85" s="41"/>
      <c r="D85" s="29"/>
      <c r="E85" s="31"/>
      <c r="F85" s="29"/>
      <c r="G85" s="15"/>
      <c r="H85" s="18"/>
    </row>
    <row r="86" spans="1:8">
      <c r="A86" s="15">
        <v>58</v>
      </c>
      <c r="B86" s="39"/>
      <c r="C86" s="41"/>
      <c r="D86" s="29"/>
      <c r="E86" s="31"/>
      <c r="F86" s="29"/>
      <c r="G86" s="15"/>
      <c r="H86" s="18"/>
    </row>
    <row r="87" spans="1:8">
      <c r="A87" s="15">
        <v>59</v>
      </c>
      <c r="B87" s="39"/>
      <c r="C87" s="41"/>
      <c r="D87" s="29"/>
      <c r="E87" s="31"/>
      <c r="F87" s="29"/>
      <c r="G87" s="15"/>
      <c r="H87" s="18"/>
    </row>
    <row r="88" spans="1:8">
      <c r="A88" s="15">
        <v>60</v>
      </c>
      <c r="B88" s="39"/>
      <c r="C88" s="41"/>
      <c r="D88" s="29"/>
      <c r="E88" s="31"/>
      <c r="F88" s="29"/>
      <c r="G88" s="15"/>
      <c r="H88" s="18"/>
    </row>
    <row r="89" spans="1:8">
      <c r="A89" s="15">
        <v>61</v>
      </c>
      <c r="B89" s="39"/>
      <c r="C89" s="41"/>
      <c r="D89" s="29"/>
      <c r="E89" s="31"/>
      <c r="F89" s="29"/>
      <c r="G89" s="15"/>
      <c r="H89" s="18"/>
    </row>
    <row r="90" spans="1:8">
      <c r="A90" s="15">
        <v>62</v>
      </c>
      <c r="B90" s="39"/>
      <c r="C90" s="41"/>
      <c r="D90" s="29"/>
      <c r="E90" s="31"/>
      <c r="F90" s="29"/>
      <c r="G90" s="15"/>
      <c r="H90" s="18"/>
    </row>
    <row r="91" spans="1:8">
      <c r="A91" s="15">
        <v>63</v>
      </c>
      <c r="B91" s="39"/>
      <c r="C91" s="41"/>
      <c r="D91" s="29"/>
      <c r="E91" s="31"/>
      <c r="F91" s="29"/>
      <c r="G91" s="15"/>
      <c r="H91" s="18"/>
    </row>
    <row r="92" spans="1:8">
      <c r="A92" s="15">
        <v>64</v>
      </c>
      <c r="B92" s="39"/>
      <c r="C92" s="41"/>
      <c r="D92" s="29"/>
      <c r="E92" s="31"/>
      <c r="F92" s="29"/>
      <c r="G92" s="15"/>
      <c r="H92" s="18"/>
    </row>
    <row r="93" spans="1:8">
      <c r="A93" s="15">
        <v>65</v>
      </c>
      <c r="B93" s="39"/>
      <c r="C93" s="41"/>
      <c r="D93" s="29"/>
      <c r="E93" s="31"/>
      <c r="F93" s="29"/>
      <c r="G93" s="15"/>
      <c r="H93" s="18"/>
    </row>
    <row r="94" spans="1:8">
      <c r="A94" s="15">
        <v>66</v>
      </c>
      <c r="B94" s="39"/>
      <c r="C94" s="41"/>
      <c r="D94" s="29"/>
      <c r="E94" s="31"/>
      <c r="F94" s="29"/>
      <c r="G94" s="15"/>
      <c r="H94" s="18"/>
    </row>
    <row r="95" spans="1:8">
      <c r="A95" s="15">
        <v>67</v>
      </c>
      <c r="B95" s="39"/>
      <c r="C95" s="41"/>
      <c r="D95" s="29"/>
      <c r="E95" s="31"/>
      <c r="F95" s="29"/>
      <c r="G95" s="15"/>
      <c r="H95" s="18"/>
    </row>
    <row r="96" spans="1:8">
      <c r="A96" s="15">
        <v>68</v>
      </c>
      <c r="B96" s="39"/>
      <c r="C96" s="41"/>
      <c r="D96" s="29"/>
      <c r="E96" s="31"/>
      <c r="F96" s="29"/>
      <c r="G96" s="15"/>
      <c r="H96" s="18"/>
    </row>
    <row r="97" spans="1:8">
      <c r="A97" s="15">
        <v>69</v>
      </c>
      <c r="B97" s="39"/>
      <c r="C97" s="41"/>
      <c r="D97" s="29"/>
      <c r="E97" s="31"/>
      <c r="F97" s="29"/>
      <c r="G97" s="15"/>
      <c r="H97" s="18"/>
    </row>
    <row r="98" spans="1:8">
      <c r="A98" s="15">
        <v>70</v>
      </c>
      <c r="B98" s="39"/>
      <c r="C98" s="41"/>
      <c r="D98" s="29"/>
      <c r="E98" s="31"/>
      <c r="F98" s="29"/>
      <c r="G98" s="15"/>
      <c r="H98" s="18"/>
    </row>
    <row r="99" spans="1:8">
      <c r="A99" s="15">
        <v>71</v>
      </c>
      <c r="B99" s="39"/>
      <c r="C99" s="41"/>
      <c r="D99" s="29"/>
      <c r="E99" s="31"/>
      <c r="F99" s="29"/>
      <c r="G99" s="15"/>
      <c r="H99" s="18"/>
    </row>
    <row r="100" spans="1:8">
      <c r="A100" s="15">
        <v>72</v>
      </c>
      <c r="B100" s="39"/>
      <c r="C100" s="41"/>
      <c r="D100" s="29"/>
      <c r="E100" s="31"/>
      <c r="F100" s="29"/>
      <c r="G100" s="15"/>
      <c r="H100" s="18"/>
    </row>
    <row r="101" spans="1:8">
      <c r="A101" s="15">
        <v>73</v>
      </c>
      <c r="B101" s="39"/>
      <c r="C101" s="41"/>
      <c r="D101" s="29"/>
      <c r="E101" s="31"/>
      <c r="F101" s="29"/>
      <c r="G101" s="15"/>
      <c r="H101" s="18"/>
    </row>
    <row r="102" spans="1:8">
      <c r="A102" s="15">
        <v>74</v>
      </c>
      <c r="B102" s="39"/>
      <c r="C102" s="41"/>
      <c r="D102" s="29"/>
      <c r="E102" s="31"/>
      <c r="F102" s="29"/>
      <c r="G102" s="15"/>
      <c r="H102" s="18"/>
    </row>
    <row r="103" spans="1:8">
      <c r="A103" s="15">
        <v>75</v>
      </c>
      <c r="B103" s="39"/>
      <c r="C103" s="41"/>
      <c r="D103" s="29"/>
      <c r="E103" s="31"/>
      <c r="F103" s="29"/>
      <c r="G103" s="15"/>
      <c r="H103" s="18"/>
    </row>
    <row r="104" spans="1:8">
      <c r="A104" s="15">
        <v>76</v>
      </c>
      <c r="B104" s="39"/>
      <c r="C104" s="41"/>
      <c r="D104" s="29"/>
      <c r="E104" s="31"/>
      <c r="F104" s="29"/>
      <c r="G104" s="15"/>
      <c r="H104" s="18"/>
    </row>
    <row r="105" spans="1:8">
      <c r="A105" s="15">
        <v>77</v>
      </c>
      <c r="B105" s="39"/>
      <c r="C105" s="41"/>
      <c r="D105" s="29"/>
      <c r="E105" s="31"/>
      <c r="F105" s="29"/>
      <c r="G105" s="15"/>
      <c r="H105" s="18"/>
    </row>
    <row r="106" spans="1:8">
      <c r="A106" s="15">
        <v>78</v>
      </c>
      <c r="B106" s="39"/>
      <c r="C106" s="41"/>
      <c r="D106" s="29"/>
      <c r="E106" s="31"/>
      <c r="F106" s="29"/>
      <c r="G106" s="15"/>
      <c r="H106" s="18"/>
    </row>
    <row r="107" spans="1:8">
      <c r="A107" s="15">
        <v>79</v>
      </c>
      <c r="B107" s="39"/>
      <c r="C107" s="41"/>
      <c r="D107" s="29"/>
      <c r="E107" s="31"/>
      <c r="F107" s="29"/>
      <c r="G107" s="15"/>
      <c r="H107" s="18"/>
    </row>
    <row r="108" spans="1:8">
      <c r="A108" s="15">
        <v>80</v>
      </c>
      <c r="B108" s="39"/>
      <c r="C108" s="41"/>
      <c r="D108" s="29"/>
      <c r="E108" s="31"/>
      <c r="F108" s="29"/>
      <c r="G108" s="15"/>
      <c r="H108" s="18"/>
    </row>
    <row r="109" spans="1:8">
      <c r="A109" s="15">
        <v>81</v>
      </c>
      <c r="B109" s="39"/>
      <c r="C109" s="41"/>
      <c r="D109" s="29"/>
      <c r="E109" s="31"/>
      <c r="F109" s="29"/>
      <c r="G109" s="15"/>
      <c r="H109" s="18"/>
    </row>
    <row r="110" spans="1:8">
      <c r="A110" s="15">
        <v>82</v>
      </c>
      <c r="B110" s="39"/>
      <c r="C110" s="41"/>
      <c r="D110" s="29"/>
      <c r="E110" s="31"/>
      <c r="F110" s="29"/>
      <c r="G110" s="15"/>
      <c r="H110" s="18"/>
    </row>
    <row r="111" spans="1:8">
      <c r="A111" s="15">
        <v>83</v>
      </c>
      <c r="B111" s="39"/>
      <c r="C111" s="41"/>
      <c r="D111" s="29"/>
      <c r="E111" s="31"/>
      <c r="F111" s="29"/>
      <c r="G111" s="15"/>
      <c r="H111" s="18"/>
    </row>
    <row r="112" spans="1:8">
      <c r="A112" s="15">
        <v>84</v>
      </c>
      <c r="B112" s="39"/>
      <c r="C112" s="41"/>
      <c r="D112" s="29"/>
      <c r="E112" s="31"/>
      <c r="F112" s="29"/>
      <c r="G112" s="15"/>
      <c r="H112" s="18"/>
    </row>
    <row r="113" spans="1:8">
      <c r="A113" s="15">
        <v>85</v>
      </c>
      <c r="B113" s="39"/>
      <c r="C113" s="41"/>
      <c r="D113" s="29"/>
      <c r="E113" s="31"/>
      <c r="F113" s="29"/>
      <c r="G113" s="15"/>
      <c r="H113" s="18"/>
    </row>
    <row r="114" spans="1:8">
      <c r="A114" s="15">
        <v>86</v>
      </c>
      <c r="B114" s="39"/>
      <c r="C114" s="41"/>
      <c r="D114" s="29"/>
      <c r="E114" s="31"/>
      <c r="F114" s="29"/>
      <c r="G114" s="15"/>
      <c r="H114" s="18"/>
    </row>
    <row r="115" spans="1:8">
      <c r="A115" s="15">
        <v>87</v>
      </c>
      <c r="B115" s="39"/>
      <c r="C115" s="41"/>
      <c r="D115" s="29"/>
      <c r="E115" s="31"/>
      <c r="F115" s="29"/>
      <c r="G115" s="15"/>
      <c r="H115" s="18"/>
    </row>
    <row r="116" spans="1:8">
      <c r="A116" s="15">
        <v>88</v>
      </c>
      <c r="B116" s="39"/>
      <c r="C116" s="41"/>
      <c r="D116" s="29"/>
      <c r="E116" s="31"/>
      <c r="F116" s="29"/>
      <c r="G116" s="15"/>
      <c r="H116" s="18"/>
    </row>
    <row r="117" spans="1:8">
      <c r="A117" s="15">
        <v>89</v>
      </c>
      <c r="B117" s="39"/>
      <c r="C117" s="41"/>
      <c r="D117" s="29"/>
      <c r="E117" s="31"/>
      <c r="F117" s="29"/>
      <c r="G117" s="15"/>
      <c r="H117" s="18"/>
    </row>
    <row r="118" spans="1:8">
      <c r="A118" s="15">
        <v>90</v>
      </c>
      <c r="B118" s="39"/>
      <c r="C118" s="41"/>
      <c r="D118" s="30"/>
      <c r="E118" s="32"/>
      <c r="F118" s="30"/>
      <c r="G118" s="15"/>
      <c r="H118" s="18"/>
    </row>
    <row r="119" spans="1:8">
      <c r="A119" s="15">
        <v>91</v>
      </c>
      <c r="B119" s="39"/>
      <c r="C119" s="41"/>
      <c r="D119" s="30"/>
      <c r="E119" s="32"/>
      <c r="F119" s="30"/>
      <c r="G119" s="15"/>
      <c r="H119" s="18"/>
    </row>
    <row r="120" spans="1:8">
      <c r="A120" s="15">
        <v>92</v>
      </c>
      <c r="B120" s="39"/>
      <c r="C120" s="41"/>
      <c r="D120" s="30"/>
      <c r="E120" s="32"/>
      <c r="F120" s="30"/>
      <c r="G120" s="15"/>
      <c r="H120" s="18"/>
    </row>
    <row r="121" spans="1:8">
      <c r="A121" s="15">
        <v>93</v>
      </c>
      <c r="B121" s="39"/>
      <c r="C121" s="41"/>
      <c r="D121" s="30"/>
      <c r="E121" s="32"/>
      <c r="F121" s="30"/>
      <c r="G121" s="15"/>
      <c r="H121" s="18"/>
    </row>
    <row r="122" spans="1:8">
      <c r="A122" s="15">
        <v>94</v>
      </c>
      <c r="B122" s="39"/>
      <c r="C122" s="41"/>
      <c r="D122" s="30"/>
      <c r="E122" s="32"/>
      <c r="F122" s="30"/>
      <c r="G122" s="15"/>
      <c r="H122" s="18"/>
    </row>
    <row r="123" spans="1:8">
      <c r="A123" s="15">
        <v>95</v>
      </c>
      <c r="B123" s="39"/>
      <c r="C123" s="41"/>
      <c r="D123" s="30"/>
      <c r="E123" s="33"/>
      <c r="F123" s="30"/>
      <c r="G123" s="15"/>
      <c r="H123" s="18"/>
    </row>
    <row r="124" spans="1:8">
      <c r="A124" s="15">
        <v>96</v>
      </c>
      <c r="B124" s="39"/>
      <c r="C124" s="41"/>
      <c r="D124" s="30"/>
      <c r="E124" s="33"/>
      <c r="F124" s="30"/>
      <c r="G124" s="15"/>
      <c r="H124" s="18"/>
    </row>
    <row r="125" spans="1:8">
      <c r="A125" s="15">
        <v>97</v>
      </c>
      <c r="B125" s="39"/>
      <c r="C125" s="41"/>
      <c r="D125" s="30"/>
      <c r="E125" s="33"/>
      <c r="F125" s="30"/>
      <c r="G125" s="15"/>
      <c r="H125" s="18"/>
    </row>
    <row r="126" spans="1:8">
      <c r="A126" s="15">
        <v>98</v>
      </c>
      <c r="B126" s="39"/>
      <c r="C126" s="41"/>
      <c r="D126" s="30"/>
      <c r="E126" s="33"/>
      <c r="F126" s="30"/>
      <c r="G126" s="15"/>
      <c r="H126" s="18"/>
    </row>
    <row r="127" spans="1:8">
      <c r="A127" s="15">
        <v>99</v>
      </c>
      <c r="B127" s="39"/>
      <c r="C127" s="41"/>
      <c r="D127" s="30"/>
      <c r="E127" s="33"/>
      <c r="F127" s="30"/>
      <c r="G127" s="15"/>
      <c r="H127" s="18"/>
    </row>
    <row r="128" spans="1:8" ht="16.5" thickBot="1">
      <c r="A128" s="15">
        <v>100</v>
      </c>
      <c r="B128" s="39"/>
      <c r="C128" s="16"/>
      <c r="D128" s="15"/>
      <c r="E128" s="25"/>
      <c r="F128" s="18"/>
      <c r="G128" s="15"/>
      <c r="H128" s="18"/>
    </row>
    <row r="129" spans="1:5" ht="16.5" thickBot="1">
      <c r="A129" s="26" t="s">
        <v>60</v>
      </c>
      <c r="B129" s="13"/>
      <c r="C129" s="27"/>
      <c r="D129" s="13"/>
      <c r="E129" s="23">
        <f>SUM(E29:E128)</f>
        <v>0</v>
      </c>
    </row>
  </sheetData>
  <dataConsolidate/>
  <mergeCells count="12">
    <mergeCell ref="A2:D2"/>
    <mergeCell ref="F2:H2"/>
    <mergeCell ref="H27:H28"/>
    <mergeCell ref="A3:G3"/>
    <mergeCell ref="A26:G26"/>
    <mergeCell ref="A27:A28"/>
    <mergeCell ref="B27:B28"/>
    <mergeCell ref="C27:C28"/>
    <mergeCell ref="D27:D28"/>
    <mergeCell ref="E27:E28"/>
    <mergeCell ref="F27:F28"/>
    <mergeCell ref="G27:G28"/>
  </mergeCells>
  <phoneticPr fontId="4"/>
  <dataValidations count="3">
    <dataValidation type="list" allowBlank="1" showInputMessage="1" showErrorMessage="1" sqref="G5:G24 G29:G129" xr:uid="{00000000-0002-0000-0200-000000000000}">
      <formula1>"有,無"</formula1>
    </dataValidation>
    <dataValidation type="list" allowBlank="1" showInputMessage="1" showErrorMessage="1" sqref="B5:B25" xr:uid="{00000000-0002-0000-0200-000001000000}">
      <formula1>"市町村補助金,自己財源,事業収入,その他収入,県補助金"</formula1>
    </dataValidation>
    <dataValidation type="list" allowBlank="1" showInputMessage="1" showErrorMessage="1" sqref="B29:B129" xr:uid="{00000000-0002-0000-0200-000002000000}">
      <formula1>"報償費,委託料,工事請負費,備品購入費,旅費,需用費,消耗品費,燃料費,食糧費,印刷製本費,役務費,通信運搬費,広告料,手数料,保険料,使用料及び賃借料"</formula1>
    </dataValidation>
  </dataValidations>
  <pageMargins left="0.39370078740157483" right="0" top="0.59055118110236227" bottom="0.19685039370078741" header="0.31496062992125984" footer="0.31496062992125984"/>
  <pageSetup paperSize="9" fitToHeight="0" orientation="landscape" r:id="rId1"/>
  <colBreaks count="1" manualBreakCount="1">
    <brk id="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13</vt:i4>
      </vt:variant>
    </vt:vector>
  </HeadingPairs>
  <TitlesOfParts>
    <vt:vector size="22" baseType="lpstr">
      <vt:lpstr>【申請時のみ】当初予算収支明細</vt:lpstr>
      <vt:lpstr>【自動入力】収支予算（当初）</vt:lpstr>
      <vt:lpstr>精算収支明細</vt:lpstr>
      <vt:lpstr>(精算収支明細記載例)</vt:lpstr>
      <vt:lpstr>【自動入力】収支精算</vt:lpstr>
      <vt:lpstr>概算払理由書</vt:lpstr>
      <vt:lpstr>実施状況報告</vt:lpstr>
      <vt:lpstr>【自動入力】収支予算（変更）</vt:lpstr>
      <vt:lpstr>【変更時のみ入力】変更予算収支明細 </vt:lpstr>
      <vt:lpstr>'(精算収支明細記載例)'!_FilterDatabase</vt:lpstr>
      <vt:lpstr>【申請時のみ】当初予算収支明細!_FilterDatabase</vt:lpstr>
      <vt:lpstr>'【変更時のみ入力】変更予算収支明細 '!_FilterDatabase</vt:lpstr>
      <vt:lpstr>精算収支明細!_FilterDatabase</vt:lpstr>
      <vt:lpstr>'(精算収支明細記載例)'!Print_Area</vt:lpstr>
      <vt:lpstr>【自動入力】収支精算!Print_Area</vt:lpstr>
      <vt:lpstr>'【自動入力】収支予算（当初）'!Print_Area</vt:lpstr>
      <vt:lpstr>'【自動入力】収支予算（変更）'!Print_Area</vt:lpstr>
      <vt:lpstr>【申請時のみ】当初予算収支明細!Print_Area</vt:lpstr>
      <vt:lpstr>'【変更時のみ入力】変更予算収支明細 '!Print_Area</vt:lpstr>
      <vt:lpstr>概算払理由書!Print_Area</vt:lpstr>
      <vt:lpstr>実施状況報告!Print_Area</vt:lpstr>
      <vt:lpstr>精算収支明細!Print_Area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宍戸 優平</dc:creator>
  <cp:keywords/>
  <dc:description/>
  <cp:lastModifiedBy>宍戸 優平</cp:lastModifiedBy>
  <cp:revision>0</cp:revision>
  <cp:lastPrinted>2026-09-10T07:30:48Z</cp:lastPrinted>
  <dcterms:created xsi:type="dcterms:W3CDTF">1601-01-01T00:00:00Z</dcterms:created>
  <dcterms:modified xsi:type="dcterms:W3CDTF">2026-10-27T06:06:17Z</dcterms:modified>
  <cp:category/>
</cp:coreProperties>
</file>